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35" windowWidth="9480" windowHeight="3870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  <sheet name="12" sheetId="12" r:id="rId12"/>
    <sheet name="13" sheetId="13" r:id="rId13"/>
    <sheet name="14" sheetId="14" r:id="rId14"/>
    <sheet name="15" sheetId="15" r:id="rId15"/>
    <sheet name="16" sheetId="16" r:id="rId16"/>
  </sheets>
  <calcPr calcId="145621"/>
</workbook>
</file>

<file path=xl/calcChain.xml><?xml version="1.0" encoding="utf-8"?>
<calcChain xmlns="http://schemas.openxmlformats.org/spreadsheetml/2006/main">
  <c r="G10" i="5" l="1"/>
  <c r="F10" i="5"/>
  <c r="C12" i="6" l="1"/>
  <c r="D12" i="6"/>
  <c r="F12" i="6"/>
  <c r="F7" i="6" l="1"/>
  <c r="G7" i="6"/>
  <c r="E12" i="6"/>
  <c r="G12" i="6" s="1"/>
  <c r="F8" i="6"/>
  <c r="G8" i="6"/>
  <c r="F9" i="6"/>
  <c r="G9" i="6"/>
  <c r="F10" i="6"/>
  <c r="G10" i="6"/>
  <c r="F11" i="6"/>
  <c r="G11" i="6"/>
  <c r="C8" i="6"/>
  <c r="C9" i="6"/>
  <c r="C10" i="6"/>
  <c r="C11" i="6"/>
  <c r="B8" i="6" l="1"/>
  <c r="B9" i="6"/>
  <c r="B10" i="6"/>
  <c r="B11" i="6"/>
  <c r="B7" i="6"/>
  <c r="M8" i="1" l="1"/>
  <c r="G8" i="1"/>
  <c r="D8" i="6" l="1"/>
  <c r="E8" i="6" s="1"/>
  <c r="D9" i="6"/>
  <c r="E9" i="6" s="1"/>
  <c r="D10" i="6"/>
  <c r="E10" i="6" s="1"/>
  <c r="D11" i="6"/>
  <c r="E11" i="6" s="1"/>
  <c r="D7" i="6"/>
  <c r="E7" i="6" s="1"/>
  <c r="N7" i="3" l="1"/>
  <c r="G8" i="2" l="1"/>
  <c r="C13" i="11" l="1"/>
  <c r="C12" i="11"/>
  <c r="C11" i="11"/>
  <c r="C10" i="11"/>
  <c r="C9" i="11"/>
  <c r="C8" i="11"/>
  <c r="C14" i="11" s="1"/>
  <c r="H7" i="2" l="1"/>
  <c r="F7" i="5" l="1"/>
  <c r="J33" i="14"/>
  <c r="J32" i="14"/>
  <c r="J31" i="14"/>
  <c r="J30" i="14"/>
  <c r="J29" i="14"/>
  <c r="J28" i="14"/>
  <c r="J22" i="14"/>
  <c r="J21" i="14"/>
  <c r="J20" i="14"/>
  <c r="J19" i="14"/>
  <c r="J18" i="14"/>
  <c r="J17" i="14"/>
  <c r="J11" i="14"/>
  <c r="J10" i="14"/>
  <c r="J9" i="14"/>
  <c r="J8" i="14"/>
  <c r="J7" i="14"/>
  <c r="J6" i="14"/>
  <c r="H37" i="14"/>
  <c r="C7" i="6"/>
  <c r="B12" i="6"/>
  <c r="F15" i="1"/>
  <c r="E15" i="1"/>
  <c r="D15" i="1"/>
  <c r="C15" i="1"/>
  <c r="B15" i="1"/>
  <c r="G14" i="1"/>
  <c r="G13" i="1"/>
  <c r="G12" i="1"/>
  <c r="G11" i="1"/>
  <c r="G10" i="1"/>
  <c r="G9" i="1"/>
  <c r="G7" i="1"/>
  <c r="G15" i="1" l="1"/>
  <c r="K14" i="7"/>
  <c r="K13" i="7"/>
  <c r="K12" i="7"/>
  <c r="K11" i="7"/>
  <c r="K10" i="7"/>
  <c r="K9" i="7"/>
  <c r="K15" i="7" s="1"/>
  <c r="K14" i="9"/>
  <c r="O15" i="8"/>
  <c r="K14" i="8"/>
  <c r="K13" i="8"/>
  <c r="K12" i="8"/>
  <c r="K11" i="8"/>
  <c r="K10" i="8"/>
  <c r="K9" i="8"/>
  <c r="K8" i="8"/>
  <c r="K15" i="10"/>
  <c r="H17" i="16"/>
  <c r="I17" i="16"/>
  <c r="K15" i="8" l="1"/>
  <c r="G7" i="5" l="1"/>
  <c r="F12" i="5"/>
  <c r="H9" i="15" l="1"/>
  <c r="I9" i="15"/>
  <c r="H10" i="15"/>
  <c r="J10" i="15" s="1"/>
  <c r="I10" i="15"/>
  <c r="H11" i="15"/>
  <c r="I11" i="15"/>
  <c r="H12" i="15"/>
  <c r="J12" i="15" s="1"/>
  <c r="I12" i="15"/>
  <c r="H13" i="15"/>
  <c r="I13" i="15"/>
  <c r="H14" i="15"/>
  <c r="J14" i="15" s="1"/>
  <c r="I14" i="15"/>
  <c r="H15" i="15"/>
  <c r="I15" i="15"/>
  <c r="H16" i="15"/>
  <c r="J16" i="15" s="1"/>
  <c r="I16" i="15"/>
  <c r="H17" i="15"/>
  <c r="I17" i="15"/>
  <c r="I8" i="15"/>
  <c r="I18" i="15" s="1"/>
  <c r="H8" i="15"/>
  <c r="J47" i="16"/>
  <c r="I50" i="16"/>
  <c r="H50" i="16"/>
  <c r="J46" i="16"/>
  <c r="J45" i="16"/>
  <c r="J42" i="16"/>
  <c r="J40" i="16"/>
  <c r="J39" i="16"/>
  <c r="J38" i="16"/>
  <c r="J31" i="16"/>
  <c r="J27" i="16"/>
  <c r="J23" i="16"/>
  <c r="J16" i="16"/>
  <c r="J15" i="16"/>
  <c r="J14" i="16"/>
  <c r="J13" i="16"/>
  <c r="J12" i="16"/>
  <c r="J11" i="16"/>
  <c r="J10" i="16"/>
  <c r="J9" i="16"/>
  <c r="J8" i="16"/>
  <c r="J7" i="16"/>
  <c r="J17" i="15"/>
  <c r="J15" i="15"/>
  <c r="J13" i="15"/>
  <c r="J11" i="15"/>
  <c r="J9" i="15"/>
  <c r="I13" i="13"/>
  <c r="J13" i="13" s="1"/>
  <c r="H13" i="13"/>
  <c r="I12" i="13"/>
  <c r="J12" i="13" s="1"/>
  <c r="H12" i="13"/>
  <c r="I11" i="13"/>
  <c r="J11" i="13" s="1"/>
  <c r="H11" i="13"/>
  <c r="I10" i="13"/>
  <c r="J10" i="13" s="1"/>
  <c r="H10" i="13"/>
  <c r="I9" i="13"/>
  <c r="J9" i="13" s="1"/>
  <c r="H9" i="13"/>
  <c r="I8" i="13"/>
  <c r="I14" i="13" s="1"/>
  <c r="H8" i="13"/>
  <c r="J12" i="14"/>
  <c r="H7" i="4"/>
  <c r="F15" i="12"/>
  <c r="E15" i="12"/>
  <c r="B15" i="12"/>
  <c r="L15" i="12"/>
  <c r="K15" i="12"/>
  <c r="J15" i="12"/>
  <c r="I15" i="12"/>
  <c r="H15" i="12"/>
  <c r="G15" i="12"/>
  <c r="C14" i="12"/>
  <c r="D14" i="12" s="1"/>
  <c r="C13" i="12"/>
  <c r="D13" i="12" s="1"/>
  <c r="C12" i="12"/>
  <c r="D12" i="12" s="1"/>
  <c r="C11" i="12"/>
  <c r="C10" i="12"/>
  <c r="D10" i="12" s="1"/>
  <c r="C9" i="12"/>
  <c r="D9" i="12" s="1"/>
  <c r="C8" i="12"/>
  <c r="N15" i="10"/>
  <c r="M15" i="10"/>
  <c r="L15" i="10"/>
  <c r="J15" i="10"/>
  <c r="I15" i="10"/>
  <c r="H15" i="10"/>
  <c r="G15" i="10"/>
  <c r="F15" i="10"/>
  <c r="B15" i="10"/>
  <c r="E15" i="10"/>
  <c r="C9" i="10"/>
  <c r="D9" i="10" s="1"/>
  <c r="C10" i="10"/>
  <c r="D10" i="10" s="1"/>
  <c r="C11" i="10"/>
  <c r="D11" i="10" s="1"/>
  <c r="C12" i="10"/>
  <c r="C13" i="10"/>
  <c r="D13" i="10" s="1"/>
  <c r="C14" i="10"/>
  <c r="D14" i="10" s="1"/>
  <c r="C8" i="10"/>
  <c r="D8" i="10" s="1"/>
  <c r="N8" i="8"/>
  <c r="N9" i="8"/>
  <c r="N10" i="8"/>
  <c r="N11" i="8"/>
  <c r="N15" i="8" s="1"/>
  <c r="N12" i="8"/>
  <c r="N13" i="8"/>
  <c r="N14" i="8"/>
  <c r="M9" i="8"/>
  <c r="M10" i="8"/>
  <c r="M11" i="8"/>
  <c r="M12" i="8"/>
  <c r="M13" i="8"/>
  <c r="M14" i="8"/>
  <c r="M8" i="8"/>
  <c r="L9" i="8"/>
  <c r="L15" i="8" s="1"/>
  <c r="L10" i="8"/>
  <c r="L11" i="8"/>
  <c r="L12" i="8"/>
  <c r="L13" i="8"/>
  <c r="L14" i="8"/>
  <c r="L8" i="8"/>
  <c r="F8" i="8"/>
  <c r="G8" i="8"/>
  <c r="G15" i="8" s="1"/>
  <c r="H8" i="8"/>
  <c r="C8" i="8" s="1"/>
  <c r="I8" i="8"/>
  <c r="J8" i="8"/>
  <c r="F9" i="8"/>
  <c r="G9" i="8"/>
  <c r="C9" i="8" s="1"/>
  <c r="D9" i="8" s="1"/>
  <c r="H9" i="8"/>
  <c r="I9" i="8"/>
  <c r="J9" i="8"/>
  <c r="F10" i="8"/>
  <c r="C10" i="8" s="1"/>
  <c r="D10" i="8" s="1"/>
  <c r="G10" i="8"/>
  <c r="H10" i="8"/>
  <c r="I10" i="8"/>
  <c r="J10" i="8"/>
  <c r="J15" i="8" s="1"/>
  <c r="F11" i="8"/>
  <c r="G11" i="8"/>
  <c r="H11" i="8"/>
  <c r="I11" i="8"/>
  <c r="I15" i="8" s="1"/>
  <c r="J11" i="8"/>
  <c r="F12" i="8"/>
  <c r="G12" i="8"/>
  <c r="H12" i="8"/>
  <c r="I12" i="8"/>
  <c r="J12" i="8"/>
  <c r="F13" i="8"/>
  <c r="G13" i="8"/>
  <c r="C13" i="8" s="1"/>
  <c r="D13" i="8" s="1"/>
  <c r="H13" i="8"/>
  <c r="I13" i="8"/>
  <c r="J13" i="8"/>
  <c r="F14" i="8"/>
  <c r="G14" i="8"/>
  <c r="H14" i="8"/>
  <c r="I14" i="8"/>
  <c r="J14" i="8"/>
  <c r="E9" i="8"/>
  <c r="E10" i="8"/>
  <c r="E11" i="8"/>
  <c r="E12" i="8"/>
  <c r="C12" i="8" s="1"/>
  <c r="D12" i="8" s="1"/>
  <c r="E13" i="8"/>
  <c r="E14" i="8"/>
  <c r="E8" i="8"/>
  <c r="B9" i="8"/>
  <c r="B10" i="8"/>
  <c r="B11" i="8"/>
  <c r="B12" i="8"/>
  <c r="B13" i="8"/>
  <c r="B14" i="8"/>
  <c r="B8" i="8"/>
  <c r="M15" i="8"/>
  <c r="H15" i="8"/>
  <c r="C11" i="8"/>
  <c r="D11" i="8" s="1"/>
  <c r="N14" i="7"/>
  <c r="N13" i="7"/>
  <c r="N12" i="7"/>
  <c r="N11" i="7"/>
  <c r="N10" i="7"/>
  <c r="N9" i="7"/>
  <c r="M14" i="7"/>
  <c r="M13" i="7"/>
  <c r="M12" i="7"/>
  <c r="M11" i="7"/>
  <c r="M10" i="7"/>
  <c r="M9" i="7"/>
  <c r="L14" i="7"/>
  <c r="L13" i="7"/>
  <c r="L12" i="7"/>
  <c r="L11" i="7"/>
  <c r="L10" i="7"/>
  <c r="L9" i="7"/>
  <c r="D13" i="11"/>
  <c r="D12" i="11"/>
  <c r="D11" i="11"/>
  <c r="D10" i="11"/>
  <c r="D9" i="11"/>
  <c r="E14" i="9"/>
  <c r="N14" i="9"/>
  <c r="M14" i="9"/>
  <c r="L14" i="9"/>
  <c r="J14" i="9"/>
  <c r="I14" i="9"/>
  <c r="H14" i="9"/>
  <c r="G14" i="9"/>
  <c r="F14" i="9"/>
  <c r="C10" i="9"/>
  <c r="D10" i="9" s="1"/>
  <c r="C9" i="9"/>
  <c r="D9" i="9"/>
  <c r="B14" i="9"/>
  <c r="C13" i="9"/>
  <c r="D13" i="9" s="1"/>
  <c r="C12" i="9"/>
  <c r="C11" i="9"/>
  <c r="D11" i="9" s="1"/>
  <c r="C8" i="9"/>
  <c r="E9" i="7"/>
  <c r="J14" i="7"/>
  <c r="I14" i="7"/>
  <c r="H14" i="7"/>
  <c r="G14" i="7"/>
  <c r="F14" i="7"/>
  <c r="E14" i="7"/>
  <c r="J13" i="7"/>
  <c r="I13" i="7"/>
  <c r="H13" i="7"/>
  <c r="G13" i="7"/>
  <c r="F13" i="7"/>
  <c r="E13" i="7"/>
  <c r="J12" i="7"/>
  <c r="I12" i="7"/>
  <c r="H12" i="7"/>
  <c r="G12" i="7"/>
  <c r="F12" i="7"/>
  <c r="E12" i="7"/>
  <c r="J11" i="7"/>
  <c r="I11" i="7"/>
  <c r="H11" i="7"/>
  <c r="G11" i="7"/>
  <c r="F11" i="7"/>
  <c r="E11" i="7"/>
  <c r="J10" i="7"/>
  <c r="I10" i="7"/>
  <c r="H10" i="7"/>
  <c r="G10" i="7"/>
  <c r="F10" i="7"/>
  <c r="E10" i="7"/>
  <c r="J9" i="7"/>
  <c r="J15" i="7" s="1"/>
  <c r="I9" i="7"/>
  <c r="H9" i="7"/>
  <c r="G9" i="7"/>
  <c r="G15" i="7" s="1"/>
  <c r="F9" i="7"/>
  <c r="F15" i="7" s="1"/>
  <c r="C14" i="7"/>
  <c r="C13" i="7"/>
  <c r="C12" i="7"/>
  <c r="C11" i="7"/>
  <c r="C10" i="7"/>
  <c r="B14" i="7"/>
  <c r="B13" i="7"/>
  <c r="B12" i="7"/>
  <c r="B11" i="7"/>
  <c r="B10" i="7"/>
  <c r="B9" i="7"/>
  <c r="G12" i="5"/>
  <c r="G11" i="5"/>
  <c r="F11" i="5"/>
  <c r="G9" i="5"/>
  <c r="F9" i="5"/>
  <c r="G8" i="5"/>
  <c r="F8" i="5"/>
  <c r="J9" i="4"/>
  <c r="K9" i="4"/>
  <c r="L9" i="4"/>
  <c r="J10" i="4"/>
  <c r="K10" i="4"/>
  <c r="L10" i="4"/>
  <c r="J11" i="4"/>
  <c r="K11" i="4"/>
  <c r="L11" i="4"/>
  <c r="J12" i="4"/>
  <c r="K12" i="4"/>
  <c r="L12" i="4"/>
  <c r="J13" i="4"/>
  <c r="K13" i="4"/>
  <c r="L13" i="4"/>
  <c r="I13" i="4"/>
  <c r="I12" i="4"/>
  <c r="I11" i="4"/>
  <c r="M11" i="4" s="1"/>
  <c r="I10" i="4"/>
  <c r="I9" i="4"/>
  <c r="J8" i="4"/>
  <c r="K8" i="4"/>
  <c r="L8" i="4"/>
  <c r="I8" i="4"/>
  <c r="J7" i="4"/>
  <c r="K7" i="4"/>
  <c r="L7" i="4"/>
  <c r="I7" i="4"/>
  <c r="H8" i="4"/>
  <c r="H9" i="4"/>
  <c r="H10" i="4"/>
  <c r="H11" i="4"/>
  <c r="H12" i="4"/>
  <c r="H13" i="4"/>
  <c r="N13" i="3"/>
  <c r="N12" i="3"/>
  <c r="N11" i="3"/>
  <c r="N10" i="3"/>
  <c r="N9" i="3"/>
  <c r="N8" i="3"/>
  <c r="H15" i="1"/>
  <c r="M14" i="1"/>
  <c r="M13" i="1"/>
  <c r="M12" i="1"/>
  <c r="M11" i="1"/>
  <c r="M10" i="1"/>
  <c r="M9" i="1"/>
  <c r="M7" i="1"/>
  <c r="J12" i="2"/>
  <c r="I12" i="2"/>
  <c r="H12" i="2"/>
  <c r="G12" i="2"/>
  <c r="K12" i="2" s="1"/>
  <c r="E12" i="2"/>
  <c r="D12" i="2"/>
  <c r="F12" i="2" s="1"/>
  <c r="C12" i="2"/>
  <c r="B12" i="2"/>
  <c r="H8" i="2"/>
  <c r="I8" i="2"/>
  <c r="J8" i="2"/>
  <c r="G9" i="2"/>
  <c r="H9" i="2"/>
  <c r="K9" i="2" s="1"/>
  <c r="I9" i="2"/>
  <c r="J9" i="2"/>
  <c r="G10" i="2"/>
  <c r="H10" i="2"/>
  <c r="I10" i="2"/>
  <c r="J10" i="2"/>
  <c r="G11" i="2"/>
  <c r="H11" i="2"/>
  <c r="I11" i="2"/>
  <c r="J11" i="2"/>
  <c r="J7" i="2"/>
  <c r="I7" i="2"/>
  <c r="G7" i="2"/>
  <c r="K7" i="2" s="1"/>
  <c r="B8" i="2"/>
  <c r="C8" i="2"/>
  <c r="D8" i="2"/>
  <c r="E8" i="2"/>
  <c r="F8" i="2" s="1"/>
  <c r="B9" i="2"/>
  <c r="C9" i="2"/>
  <c r="D9" i="2"/>
  <c r="F9" i="2" s="1"/>
  <c r="E9" i="2"/>
  <c r="B10" i="2"/>
  <c r="C10" i="2"/>
  <c r="F10" i="2" s="1"/>
  <c r="D10" i="2"/>
  <c r="E10" i="2"/>
  <c r="B11" i="2"/>
  <c r="C11" i="2"/>
  <c r="D11" i="2"/>
  <c r="E11" i="2"/>
  <c r="E7" i="2"/>
  <c r="D7" i="2"/>
  <c r="C7" i="2"/>
  <c r="B7" i="2"/>
  <c r="F7" i="2" s="1"/>
  <c r="F11" i="2"/>
  <c r="I15" i="7" l="1"/>
  <c r="L15" i="7"/>
  <c r="N15" i="7"/>
  <c r="H14" i="13"/>
  <c r="J8" i="15"/>
  <c r="H18" i="15"/>
  <c r="B15" i="7"/>
  <c r="M15" i="7"/>
  <c r="M9" i="4"/>
  <c r="H15" i="7"/>
  <c r="C14" i="8"/>
  <c r="K8" i="2"/>
  <c r="M12" i="4"/>
  <c r="M10" i="4"/>
  <c r="M7" i="4"/>
  <c r="M13" i="4"/>
  <c r="K11" i="2"/>
  <c r="K10" i="2"/>
  <c r="J50" i="16"/>
  <c r="C15" i="8"/>
  <c r="B15" i="8"/>
  <c r="C15" i="12"/>
  <c r="D15" i="12" s="1"/>
  <c r="D14" i="8"/>
  <c r="N14" i="3"/>
  <c r="O7" i="3" s="1"/>
  <c r="D14" i="11"/>
  <c r="D11" i="7"/>
  <c r="D13" i="7"/>
  <c r="D14" i="7"/>
  <c r="E15" i="8"/>
  <c r="C15" i="10"/>
  <c r="D15" i="10" s="1"/>
  <c r="J18" i="15"/>
  <c r="J14" i="13"/>
  <c r="I37" i="14"/>
  <c r="J37" i="14" s="1"/>
  <c r="J8" i="13"/>
  <c r="M8" i="4"/>
  <c r="M15" i="1"/>
  <c r="J32" i="16"/>
  <c r="J17" i="16"/>
  <c r="J34" i="14"/>
  <c r="J23" i="14"/>
  <c r="F15" i="8"/>
  <c r="D8" i="12"/>
  <c r="D8" i="8"/>
  <c r="C9" i="7"/>
  <c r="C15" i="7" s="1"/>
  <c r="D8" i="11"/>
  <c r="E15" i="7"/>
  <c r="D10" i="7"/>
  <c r="D12" i="7"/>
  <c r="C14" i="9"/>
  <c r="D14" i="9" s="1"/>
  <c r="D8" i="9"/>
  <c r="O8" i="3" l="1"/>
  <c r="D15" i="7"/>
  <c r="D15" i="8"/>
  <c r="D9" i="7"/>
  <c r="O13" i="3"/>
  <c r="O11" i="3"/>
  <c r="O9" i="3"/>
  <c r="O10" i="3"/>
  <c r="O12" i="3"/>
  <c r="O14" i="3" l="1"/>
</calcChain>
</file>

<file path=xl/sharedStrings.xml><?xml version="1.0" encoding="utf-8"?>
<sst xmlns="http://schemas.openxmlformats.org/spreadsheetml/2006/main" count="478" uniqueCount="108">
  <si>
    <r>
      <t>Příloha č. 1:</t>
    </r>
    <r>
      <rPr>
        <i/>
        <sz val="11.5"/>
        <rFont val="Times New Roman"/>
        <family val="1"/>
        <charset val="238"/>
      </rPr>
      <t xml:space="preserve"> Celkové výdaje na školy a školská zařízení zřizované Karlovarským krajem v Kč</t>
    </r>
  </si>
  <si>
    <t xml:space="preserve"> </t>
  </si>
  <si>
    <t xml:space="preserve">Školy a školská zařízení </t>
  </si>
  <si>
    <t>přímé výdaje</t>
  </si>
  <si>
    <t>provozní výdaje</t>
  </si>
  <si>
    <t>investiční výdaje</t>
  </si>
  <si>
    <t>programové financování</t>
  </si>
  <si>
    <t>celkem</t>
  </si>
  <si>
    <t>ZŠ</t>
  </si>
  <si>
    <t>SŠ</t>
  </si>
  <si>
    <t>VOŠ</t>
  </si>
  <si>
    <t>DD</t>
  </si>
  <si>
    <t>DM</t>
  </si>
  <si>
    <t>ZUŠ</t>
  </si>
  <si>
    <t>PPP</t>
  </si>
  <si>
    <t>DDM</t>
  </si>
  <si>
    <t>ŠS, ŠJ</t>
  </si>
  <si>
    <r>
      <t xml:space="preserve">Příloha č. 2: </t>
    </r>
    <r>
      <rPr>
        <i/>
        <sz val="11.5"/>
        <rFont val="Times New Roman"/>
        <family val="1"/>
        <charset val="238"/>
      </rPr>
      <t>Výdaje na dítě, žáka, studenta ve školách a školských zařízeních zřizovaných Karlovarským krajem v Kč</t>
    </r>
  </si>
  <si>
    <r>
      <t xml:space="preserve">Příloha č. 3: </t>
    </r>
    <r>
      <rPr>
        <i/>
        <sz val="11.5"/>
        <rFont val="Times New Roman"/>
        <family val="1"/>
        <charset val="238"/>
      </rPr>
      <t>Celkové výdaje na přímé výdaje ve školách a školských zařízeních zřizovaných obcemi v Kč</t>
    </r>
  </si>
  <si>
    <t>výkony</t>
  </si>
  <si>
    <t>platy</t>
  </si>
  <si>
    <t>OON</t>
  </si>
  <si>
    <t>odvody, FKSP a ONIV</t>
  </si>
  <si>
    <t>přímé výdaje vč. programové-ho financování</t>
  </si>
  <si>
    <t>procent-ní podíl</t>
  </si>
  <si>
    <t>MŠ</t>
  </si>
  <si>
    <t>ŠD, ŠK</t>
  </si>
  <si>
    <t>ŠJ</t>
  </si>
  <si>
    <t>Celkem</t>
  </si>
  <si>
    <r>
      <t xml:space="preserve">Příloha č. 4: </t>
    </r>
    <r>
      <rPr>
        <i/>
        <sz val="11.5"/>
        <rFont val="Times New Roman"/>
        <family val="1"/>
        <charset val="238"/>
      </rPr>
      <t>Výdaje na jedno dítě, žáka a studenta na přímé výdaje ve školách a školských zařízeních zřizovaných obcemi v Kč</t>
    </r>
  </si>
  <si>
    <t>platy na žáka</t>
  </si>
  <si>
    <t>programo-vé financování</t>
  </si>
  <si>
    <t>celkové přímé výdaje</t>
  </si>
  <si>
    <t>ŠD</t>
  </si>
  <si>
    <t>přímé výdaje vč. programového financování</t>
  </si>
  <si>
    <t>ZŠ, ZŠ pro ŽSVP</t>
  </si>
  <si>
    <r>
      <t xml:space="preserve">Příloha č. 5: </t>
    </r>
    <r>
      <rPr>
        <i/>
        <sz val="11.5"/>
        <rFont val="Times New Roman"/>
        <family val="1"/>
        <charset val="238"/>
      </rPr>
      <t>Celkové výdaje na školy a školská zařízení zřizované soukromníkem v Kč</t>
    </r>
  </si>
  <si>
    <r>
      <t xml:space="preserve">Příloha č. 6: </t>
    </r>
    <r>
      <rPr>
        <i/>
        <sz val="11.5"/>
        <rFont val="Times New Roman"/>
        <family val="1"/>
        <charset val="238"/>
      </rPr>
      <t>Výdaje na dítě, žáka a studenta ve školách a školských zařízeních zřizovaných soukromníkem v Kč</t>
    </r>
  </si>
  <si>
    <t>Regionální školství</t>
  </si>
  <si>
    <t>Přepočtený počet zaměstnanců ze státního rozpočtu</t>
  </si>
  <si>
    <t>Mzdové prostředky bez OON  v Kč</t>
  </si>
  <si>
    <t>Průměrný měsíční plat v Kč ze mzdových postředků bez OON</t>
  </si>
  <si>
    <t>Jednotlivé složky platů v Kč</t>
  </si>
  <si>
    <t>OON                   v Kč</t>
  </si>
  <si>
    <t>Platové tarify</t>
  </si>
  <si>
    <t>Náhrady platu</t>
  </si>
  <si>
    <t>Osobní příplatky</t>
  </si>
  <si>
    <t>Odměny</t>
  </si>
  <si>
    <t>Příplatky za vedení</t>
  </si>
  <si>
    <t>Zvláštní příplatky</t>
  </si>
  <si>
    <t>Odměny za přespočetné hodiny</t>
  </si>
  <si>
    <t>Platy za přesčasy</t>
  </si>
  <si>
    <t>Ostatní příplatky a ostatní náhrady</t>
  </si>
  <si>
    <t>ZUŠ, DDM</t>
  </si>
  <si>
    <t>Mzdové prostředky bez OON                   v Kč</t>
  </si>
  <si>
    <t>OON                              v  Kč</t>
  </si>
  <si>
    <t>MŠ, ZŠ, SPC, SŠ pro ŽSVP</t>
  </si>
  <si>
    <t>ZUŠ, DDM, DM, PPP, ŠH</t>
  </si>
  <si>
    <t>Mzdové prostředky bez OON                v Kč</t>
  </si>
  <si>
    <t>MŠ, ZŠ, SŠ pro ŽSVP</t>
  </si>
  <si>
    <t>Mzdové prostředky bez OON      v Kč</t>
  </si>
  <si>
    <t>MŠ, ZŠ, SPC,  SŠ pro ŽSVP</t>
  </si>
  <si>
    <t>Druh zařízení</t>
  </si>
  <si>
    <t>rok 2013</t>
  </si>
  <si>
    <t>ø eviden. počet zaměst.</t>
  </si>
  <si>
    <t>platy zaměstnanců za rok</t>
  </si>
  <si>
    <t>ø měsíční plat na 1 zaměst.</t>
  </si>
  <si>
    <t>plat na 1</t>
  </si>
  <si>
    <r>
      <t xml:space="preserve">Příloha č. 13: </t>
    </r>
    <r>
      <rPr>
        <i/>
        <sz val="11.5"/>
        <rFont val="Times New Roman"/>
        <family val="1"/>
        <charset val="238"/>
      </rPr>
      <t>Vývoj průměrného platu ve školách a školských zařízeních zřizovaných obcemi v Kč</t>
    </r>
  </si>
  <si>
    <t>okres Karlovy Vary</t>
  </si>
  <si>
    <t>platy zaměst-nanců za rok</t>
  </si>
  <si>
    <t>okres Sokolov</t>
  </si>
  <si>
    <t>ZŠ,SŠ,ZŠ a SŠ pro ŽSVP</t>
  </si>
  <si>
    <t>okres Cheb</t>
  </si>
  <si>
    <r>
      <rPr>
        <sz val="10"/>
        <rFont val="Arial"/>
        <family val="2"/>
        <charset val="238"/>
      </rPr>
      <t xml:space="preserve">Příloha č. 15: </t>
    </r>
    <r>
      <rPr>
        <i/>
        <sz val="10"/>
        <rFont val="Arial"/>
        <family val="2"/>
        <charset val="238"/>
      </rPr>
      <t>Vývoj průměrného platu ve školách a školských zařízeních zřizovaných Karlovarským krajem v Kč</t>
    </r>
  </si>
  <si>
    <t>MŠ a ZŠ pro ŽSVP</t>
  </si>
  <si>
    <t>SPC a PPP</t>
  </si>
  <si>
    <t xml:space="preserve">DD </t>
  </si>
  <si>
    <r>
      <rPr>
        <sz val="10"/>
        <rFont val="Arial"/>
        <family val="2"/>
        <charset val="238"/>
      </rPr>
      <t>Příloha č. 16:</t>
    </r>
    <r>
      <rPr>
        <i/>
        <sz val="10"/>
        <rFont val="Arial"/>
        <family val="2"/>
        <charset val="238"/>
      </rPr>
      <t xml:space="preserve"> Vývoj průměrného platu ve školách a školských zařízeních zřizovaných Karlovarským krajem podle okresů v Kč</t>
    </r>
  </si>
  <si>
    <t>výkony 2013/2014</t>
  </si>
  <si>
    <t xml:space="preserve"> rok  2014</t>
  </si>
  <si>
    <t>rok 2014</t>
  </si>
  <si>
    <t>specializační příplatky</t>
  </si>
  <si>
    <t>Specializační příplatky</t>
  </si>
  <si>
    <t>výkony 2014/2015</t>
  </si>
  <si>
    <t xml:space="preserve"> rok  2015</t>
  </si>
  <si>
    <t>index 2015/2014</t>
  </si>
  <si>
    <t>Zřizovatel - obec - rok 2015 - pracovníci celkem</t>
  </si>
  <si>
    <t>Zřizovatel - Karlovarský kraj - rok 2015 - pracovníci celkem</t>
  </si>
  <si>
    <t xml:space="preserve">Zřizovatel - obec - rok 2015 - pedagogičtí pracovníci </t>
  </si>
  <si>
    <t xml:space="preserve">Zřizovatel - Karlovarský kraj - rok 2015 - pedagogičtí pracovníci </t>
  </si>
  <si>
    <r>
      <t xml:space="preserve">Příloha č. 10: </t>
    </r>
    <r>
      <rPr>
        <i/>
        <sz val="11"/>
        <rFont val="Times New Roman"/>
        <family val="1"/>
        <charset val="238"/>
      </rPr>
      <t>Platové složky pedagogických pracovníků hrazené ze státního rozpočtu ve školách a školských zařízeních zřizovaných Karlovarským krajem za rok 2015</t>
    </r>
  </si>
  <si>
    <r>
      <t xml:space="preserve">Příloha č. 9: </t>
    </r>
    <r>
      <rPr>
        <i/>
        <sz val="11.5"/>
        <rFont val="Times New Roman"/>
        <family val="1"/>
        <charset val="238"/>
      </rPr>
      <t>Platové složky pedagogických pracovníků hrazené ze státního rozpočtu ve školách a školských zařízeních zřizovaných obcemi za rok 2015</t>
    </r>
  </si>
  <si>
    <t xml:space="preserve">Zřizovatel - obec - rok 2015 - nepedagogičtí pracovníci </t>
  </si>
  <si>
    <r>
      <t xml:space="preserve">Příloha č. 11: </t>
    </r>
    <r>
      <rPr>
        <i/>
        <sz val="11.5"/>
        <rFont val="Times New Roman"/>
        <family val="1"/>
        <charset val="238"/>
      </rPr>
      <t>Platové složky nepedagogických pracovníků hrazené ze státního rozpočtu ve školách a školských zařízeních zřizovaných obcemi za rok 2015</t>
    </r>
  </si>
  <si>
    <r>
      <t xml:space="preserve">Příloha č. 12: </t>
    </r>
    <r>
      <rPr>
        <i/>
        <sz val="11.5"/>
        <rFont val="Times New Roman"/>
        <family val="1"/>
        <charset val="238"/>
      </rPr>
      <t xml:space="preserve">Platové složky nepedagogických pracovníků hrazené ze státního rozpočtu ve školách a školských zařízeních zřizovaných Karlovarským krajem za rok </t>
    </r>
    <r>
      <rPr>
        <sz val="11.5"/>
        <rFont val="Times New Roman"/>
        <family val="1"/>
        <charset val="238"/>
      </rPr>
      <t>2015</t>
    </r>
  </si>
  <si>
    <t xml:space="preserve">Zřizovatel - Karlovarský kraj - rok 2015 - nepedagogičtí pracovníci </t>
  </si>
  <si>
    <t>rok 2015</t>
  </si>
  <si>
    <r>
      <t xml:space="preserve">Příloha č. 8: </t>
    </r>
    <r>
      <rPr>
        <i/>
        <sz val="11.5"/>
        <rFont val="Times New Roman"/>
        <family val="1"/>
        <charset val="238"/>
      </rPr>
      <t>Přehled o pracovnících a platech hrazených ze státního rozpočtu ve školách a školských zařízeních zřizovaných Karlovarským krajem za rok 2015</t>
    </r>
  </si>
  <si>
    <r>
      <t xml:space="preserve">Příloha č. 7: </t>
    </r>
    <r>
      <rPr>
        <i/>
        <sz val="11.5"/>
        <rFont val="Times New Roman"/>
        <family val="1"/>
        <charset val="238"/>
      </rPr>
      <t>Přehled o pracovnících a platech hrazených ze státního rozpočtu ve školách a školských zařízeních zřizovaných obcemi za rok 2015</t>
    </r>
  </si>
  <si>
    <t>Příloha č. 14: Vývoj průměrného platu ve školách a školských zařízeních zřizovaných obcemi podle okresů v Kč</t>
  </si>
  <si>
    <t>SŠ, SPV</t>
  </si>
  <si>
    <t>ZŠ, SŠ</t>
  </si>
  <si>
    <t>ZŠ a SŠ pro ŽSVP</t>
  </si>
  <si>
    <t>SŠ, VOŠ</t>
  </si>
  <si>
    <t xml:space="preserve">Celkem </t>
  </si>
  <si>
    <t xml:space="preserve">Okresy celkem </t>
  </si>
  <si>
    <t>Okresy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</si>
</sst>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0"/>
    <numFmt numFmtId="166" formatCode="0.000"/>
  </numFmts>
  <fonts count="20" x14ac:knownFonts="1">
    <font>
      <sz val="11"/>
      <color theme="1"/>
      <name val="Calibri"/>
      <family val="2"/>
      <charset val="238"/>
      <scheme val="minor"/>
    </font>
    <font>
      <sz val="11.5"/>
      <name val="Times New Roman"/>
      <family val="1"/>
      <charset val="238"/>
    </font>
    <font>
      <i/>
      <sz val="11.5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7.5"/>
      <name val="Arial"/>
      <family val="2"/>
      <charset val="238"/>
    </font>
    <font>
      <sz val="9"/>
      <name val="Arial"/>
      <family val="2"/>
      <charset val="238"/>
    </font>
    <font>
      <sz val="7.5"/>
      <name val="Arial"/>
      <family val="2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9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4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Alignment="1">
      <alignment vertical="center"/>
    </xf>
    <xf numFmtId="4" fontId="3" fillId="0" borderId="0" xfId="0" applyNumberFormat="1" applyFont="1" applyBorder="1" applyAlignment="1">
      <alignment vertical="center"/>
    </xf>
    <xf numFmtId="3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9" xfId="0" applyFill="1" applyBorder="1" applyAlignment="1">
      <alignment horizontal="left" vertical="center"/>
    </xf>
    <xf numFmtId="3" fontId="4" fillId="0" borderId="10" xfId="0" applyNumberFormat="1" applyFont="1" applyFill="1" applyBorder="1" applyAlignment="1">
      <alignment horizontal="right" vertical="center"/>
    </xf>
    <xf numFmtId="3" fontId="4" fillId="0" borderId="11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3" xfId="0" applyFill="1" applyBorder="1" applyAlignment="1">
      <alignment horizontal="left" vertical="center"/>
    </xf>
    <xf numFmtId="3" fontId="4" fillId="0" borderId="14" xfId="0" applyNumberFormat="1" applyFont="1" applyFill="1" applyBorder="1" applyAlignment="1">
      <alignment horizontal="right" vertical="center"/>
    </xf>
    <xf numFmtId="3" fontId="4" fillId="0" borderId="15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 wrapText="1"/>
    </xf>
    <xf numFmtId="3" fontId="4" fillId="0" borderId="6" xfId="0" applyNumberFormat="1" applyFont="1" applyFill="1" applyBorder="1" applyAlignment="1">
      <alignment horizontal="right" vertical="center"/>
    </xf>
    <xf numFmtId="3" fontId="4" fillId="0" borderId="7" xfId="0" applyNumberFormat="1" applyFont="1" applyFill="1" applyBorder="1" applyAlignment="1">
      <alignment horizontal="right" vertical="center"/>
    </xf>
    <xf numFmtId="3" fontId="4" fillId="0" borderId="17" xfId="0" applyNumberFormat="1" applyFont="1" applyBorder="1" applyAlignment="1">
      <alignment horizontal="right" vertical="center"/>
    </xf>
    <xf numFmtId="0" fontId="6" fillId="0" borderId="18" xfId="0" applyFont="1" applyBorder="1" applyAlignment="1">
      <alignment horizontal="left" vertical="center"/>
    </xf>
    <xf numFmtId="3" fontId="4" fillId="0" borderId="19" xfId="0" applyNumberFormat="1" applyFont="1" applyBorder="1" applyAlignment="1">
      <alignment horizontal="right" vertical="center"/>
    </xf>
    <xf numFmtId="3" fontId="4" fillId="0" borderId="20" xfId="0" applyNumberFormat="1" applyFont="1" applyBorder="1" applyAlignment="1">
      <alignment horizontal="right" vertical="center"/>
    </xf>
    <xf numFmtId="3" fontId="4" fillId="0" borderId="20" xfId="0" applyNumberFormat="1" applyFont="1" applyFill="1" applyBorder="1" applyAlignment="1">
      <alignment horizontal="right" vertical="center"/>
    </xf>
    <xf numFmtId="3" fontId="4" fillId="3" borderId="20" xfId="0" applyNumberFormat="1" applyFont="1" applyFill="1" applyBorder="1" applyAlignment="1">
      <alignment horizontal="right" vertical="center"/>
    </xf>
    <xf numFmtId="3" fontId="4" fillId="0" borderId="21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3" fontId="4" fillId="0" borderId="11" xfId="0" applyNumberFormat="1" applyFont="1" applyBorder="1" applyAlignment="1">
      <alignment vertical="center"/>
    </xf>
    <xf numFmtId="3" fontId="4" fillId="3" borderId="11" xfId="0" applyNumberFormat="1" applyFont="1" applyFill="1" applyBorder="1" applyAlignment="1">
      <alignment vertical="center"/>
    </xf>
    <xf numFmtId="3" fontId="4" fillId="0" borderId="12" xfId="0" applyNumberFormat="1" applyFont="1" applyBorder="1" applyAlignment="1">
      <alignment vertical="center"/>
    </xf>
    <xf numFmtId="3" fontId="4" fillId="0" borderId="10" xfId="0" applyNumberFormat="1" applyFont="1" applyBorder="1" applyAlignment="1">
      <alignment vertical="center"/>
    </xf>
    <xf numFmtId="0" fontId="0" fillId="0" borderId="13" xfId="0" applyBorder="1" applyAlignment="1">
      <alignment vertical="center"/>
    </xf>
    <xf numFmtId="3" fontId="4" fillId="0" borderId="11" xfId="0" applyNumberFormat="1" applyFont="1" applyFill="1" applyBorder="1" applyAlignment="1">
      <alignment vertical="center"/>
    </xf>
    <xf numFmtId="3" fontId="4" fillId="0" borderId="22" xfId="0" applyNumberFormat="1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center"/>
    </xf>
    <xf numFmtId="3" fontId="4" fillId="0" borderId="15" xfId="0" applyNumberFormat="1" applyFont="1" applyBorder="1" applyAlignment="1">
      <alignment vertical="center"/>
    </xf>
    <xf numFmtId="3" fontId="4" fillId="0" borderId="22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3" fontId="4" fillId="0" borderId="20" xfId="0" applyNumberFormat="1" applyFont="1" applyBorder="1" applyAlignment="1">
      <alignment vertical="center"/>
    </xf>
    <xf numFmtId="3" fontId="4" fillId="0" borderId="24" xfId="0" applyNumberFormat="1" applyFont="1" applyBorder="1" applyAlignment="1">
      <alignment vertical="center"/>
    </xf>
    <xf numFmtId="3" fontId="4" fillId="0" borderId="25" xfId="0" applyNumberFormat="1" applyFont="1" applyBorder="1" applyAlignment="1">
      <alignment vertical="center"/>
    </xf>
    <xf numFmtId="3" fontId="4" fillId="0" borderId="19" xfId="0" applyNumberFormat="1" applyFont="1" applyBorder="1" applyAlignment="1">
      <alignment vertical="center"/>
    </xf>
    <xf numFmtId="2" fontId="0" fillId="0" borderId="0" xfId="0" applyNumberFormat="1" applyAlignment="1">
      <alignment vertical="center"/>
    </xf>
    <xf numFmtId="2" fontId="5" fillId="0" borderId="0" xfId="0" applyNumberFormat="1" applyFont="1" applyAlignment="1">
      <alignment vertical="center"/>
    </xf>
    <xf numFmtId="0" fontId="3" fillId="0" borderId="2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vertical="center"/>
    </xf>
    <xf numFmtId="3" fontId="4" fillId="0" borderId="29" xfId="0" applyNumberFormat="1" applyFont="1" applyFill="1" applyBorder="1" applyAlignment="1">
      <alignment horizontal="right" vertical="center"/>
    </xf>
    <xf numFmtId="3" fontId="9" fillId="0" borderId="30" xfId="0" applyNumberFormat="1" applyFont="1" applyBorder="1" applyAlignment="1">
      <alignment horizontal="right" vertical="center"/>
    </xf>
    <xf numFmtId="3" fontId="9" fillId="0" borderId="31" xfId="0" applyNumberFormat="1" applyFont="1" applyBorder="1" applyAlignment="1">
      <alignment horizontal="right" vertical="center" wrapText="1"/>
    </xf>
    <xf numFmtId="3" fontId="4" fillId="3" borderId="11" xfId="0" applyNumberFormat="1" applyFont="1" applyFill="1" applyBorder="1" applyAlignment="1">
      <alignment horizontal="right" vertical="center"/>
    </xf>
    <xf numFmtId="2" fontId="4" fillId="0" borderId="12" xfId="0" applyNumberFormat="1" applyFont="1" applyBorder="1" applyAlignment="1">
      <alignment horizontal="right" vertical="center"/>
    </xf>
    <xf numFmtId="0" fontId="8" fillId="0" borderId="13" xfId="0" applyFont="1" applyBorder="1" applyAlignment="1">
      <alignment vertical="center"/>
    </xf>
    <xf numFmtId="3" fontId="4" fillId="0" borderId="32" xfId="0" applyNumberFormat="1" applyFont="1" applyFill="1" applyBorder="1" applyAlignment="1">
      <alignment horizontal="right" vertical="center"/>
    </xf>
    <xf numFmtId="3" fontId="9" fillId="0" borderId="33" xfId="0" applyNumberFormat="1" applyFont="1" applyBorder="1" applyAlignment="1">
      <alignment horizontal="right" vertical="center"/>
    </xf>
    <xf numFmtId="3" fontId="9" fillId="0" borderId="34" xfId="0" applyNumberFormat="1" applyFont="1" applyBorder="1" applyAlignment="1">
      <alignment horizontal="right" vertical="center" wrapText="1"/>
    </xf>
    <xf numFmtId="3" fontId="4" fillId="0" borderId="15" xfId="0" applyNumberFormat="1" applyFont="1" applyBorder="1" applyAlignment="1">
      <alignment horizontal="right" vertical="center"/>
    </xf>
    <xf numFmtId="0" fontId="8" fillId="0" borderId="16" xfId="0" applyFont="1" applyBorder="1" applyAlignment="1">
      <alignment vertical="center"/>
    </xf>
    <xf numFmtId="3" fontId="9" fillId="0" borderId="35" xfId="0" applyNumberFormat="1" applyFont="1" applyBorder="1" applyAlignment="1">
      <alignment horizontal="right" vertical="center"/>
    </xf>
    <xf numFmtId="3" fontId="9" fillId="0" borderId="36" xfId="0" applyNumberFormat="1" applyFont="1" applyBorder="1" applyAlignment="1">
      <alignment horizontal="right" vertical="center" wrapText="1"/>
    </xf>
    <xf numFmtId="3" fontId="4" fillId="3" borderId="7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 wrapText="1"/>
    </xf>
    <xf numFmtId="3" fontId="4" fillId="0" borderId="40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3" fontId="3" fillId="0" borderId="43" xfId="0" applyNumberFormat="1" applyFont="1" applyFill="1" applyBorder="1" applyAlignment="1">
      <alignment horizontal="center" vertical="center" wrapText="1"/>
    </xf>
    <xf numFmtId="3" fontId="3" fillId="0" borderId="43" xfId="0" applyNumberFormat="1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3" fontId="4" fillId="0" borderId="12" xfId="0" applyNumberFormat="1" applyFont="1" applyFill="1" applyBorder="1" applyAlignment="1">
      <alignment vertical="center"/>
    </xf>
    <xf numFmtId="4" fontId="4" fillId="0" borderId="10" xfId="0" applyNumberFormat="1" applyFont="1" applyBorder="1" applyAlignment="1">
      <alignment vertical="center"/>
    </xf>
    <xf numFmtId="4" fontId="4" fillId="0" borderId="12" xfId="0" applyNumberFormat="1" applyFont="1" applyBorder="1" applyAlignment="1">
      <alignment vertical="center"/>
    </xf>
    <xf numFmtId="3" fontId="4" fillId="0" borderId="14" xfId="0" applyNumberFormat="1" applyFont="1" applyFill="1" applyBorder="1" applyAlignment="1">
      <alignment vertical="center"/>
    </xf>
    <xf numFmtId="0" fontId="0" fillId="0" borderId="16" xfId="0" applyBorder="1" applyAlignment="1">
      <alignment vertical="center"/>
    </xf>
    <xf numFmtId="3" fontId="4" fillId="0" borderId="6" xfId="0" applyNumberFormat="1" applyFont="1" applyFill="1" applyBorder="1" applyAlignment="1">
      <alignment vertical="center"/>
    </xf>
    <xf numFmtId="3" fontId="4" fillId="0" borderId="8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vertical="center"/>
    </xf>
    <xf numFmtId="4" fontId="4" fillId="0" borderId="8" xfId="0" applyNumberFormat="1" applyFont="1" applyBorder="1" applyAlignment="1">
      <alignment vertical="center"/>
    </xf>
    <xf numFmtId="3" fontId="3" fillId="0" borderId="19" xfId="0" applyNumberFormat="1" applyFont="1" applyBorder="1" applyAlignment="1">
      <alignment vertical="center"/>
    </xf>
    <xf numFmtId="3" fontId="3" fillId="0" borderId="38" xfId="0" applyNumberFormat="1" applyFont="1" applyBorder="1" applyAlignment="1">
      <alignment vertical="center"/>
    </xf>
    <xf numFmtId="4" fontId="3" fillId="0" borderId="19" xfId="0" applyNumberFormat="1" applyFont="1" applyBorder="1" applyAlignment="1">
      <alignment vertical="center"/>
    </xf>
    <xf numFmtId="4" fontId="3" fillId="0" borderId="38" xfId="0" applyNumberFormat="1" applyFont="1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0" xfId="0" applyAlignment="1">
      <alignment horizontal="left" vertical="center" wrapText="1"/>
    </xf>
    <xf numFmtId="164" fontId="0" fillId="0" borderId="0" xfId="0" applyNumberFormat="1"/>
    <xf numFmtId="164" fontId="0" fillId="0" borderId="0" xfId="0" applyNumberForma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3" fontId="9" fillId="0" borderId="11" xfId="0" applyNumberFormat="1" applyFont="1" applyBorder="1" applyAlignment="1">
      <alignment horizontal="center" vertical="center"/>
    </xf>
    <xf numFmtId="3" fontId="9" fillId="0" borderId="30" xfId="0" applyNumberFormat="1" applyFont="1" applyBorder="1" applyAlignment="1">
      <alignment horizontal="center" vertical="center"/>
    </xf>
    <xf numFmtId="3" fontId="9" fillId="0" borderId="10" xfId="0" applyNumberFormat="1" applyFont="1" applyBorder="1" applyAlignment="1">
      <alignment horizontal="center" vertical="center"/>
    </xf>
    <xf numFmtId="3" fontId="9" fillId="0" borderId="12" xfId="0" applyNumberFormat="1" applyFont="1" applyBorder="1" applyAlignment="1">
      <alignment horizontal="center" vertical="center"/>
    </xf>
    <xf numFmtId="3" fontId="9" fillId="0" borderId="55" xfId="0" applyNumberFormat="1" applyFont="1" applyBorder="1" applyAlignment="1">
      <alignment horizontal="center" vertical="center" wrapText="1"/>
    </xf>
    <xf numFmtId="0" fontId="4" fillId="0" borderId="56" xfId="0" applyFont="1" applyBorder="1" applyAlignment="1">
      <alignment horizontal="left" vertical="center" wrapText="1"/>
    </xf>
    <xf numFmtId="0" fontId="4" fillId="3" borderId="56" xfId="0" applyFont="1" applyFill="1" applyBorder="1" applyAlignment="1">
      <alignment horizontal="left" vertical="center" wrapText="1"/>
    </xf>
    <xf numFmtId="0" fontId="4" fillId="0" borderId="57" xfId="0" applyFont="1" applyBorder="1" applyAlignment="1">
      <alignment horizontal="left" vertical="center" wrapText="1"/>
    </xf>
    <xf numFmtId="164" fontId="9" fillId="0" borderId="43" xfId="0" applyNumberFormat="1" applyFont="1" applyBorder="1" applyAlignment="1">
      <alignment horizontal="center" vertical="center"/>
    </xf>
    <xf numFmtId="3" fontId="9" fillId="0" borderId="52" xfId="0" applyNumberFormat="1" applyFont="1" applyBorder="1" applyAlignment="1">
      <alignment horizontal="center" vertical="center"/>
    </xf>
    <xf numFmtId="3" fontId="9" fillId="0" borderId="53" xfId="0" applyNumberFormat="1" applyFont="1" applyBorder="1" applyAlignment="1">
      <alignment horizontal="center" vertical="center"/>
    </xf>
    <xf numFmtId="3" fontId="9" fillId="0" borderId="43" xfId="0" applyNumberFormat="1" applyFont="1" applyBorder="1" applyAlignment="1">
      <alignment horizontal="center" vertical="center"/>
    </xf>
    <xf numFmtId="3" fontId="9" fillId="0" borderId="58" xfId="0" applyNumberFormat="1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 wrapText="1"/>
    </xf>
    <xf numFmtId="164" fontId="4" fillId="0" borderId="59" xfId="0" applyNumberFormat="1" applyFont="1" applyBorder="1" applyAlignment="1">
      <alignment horizontal="center" vertical="center"/>
    </xf>
    <xf numFmtId="3" fontId="9" fillId="0" borderId="20" xfId="0" applyNumberFormat="1" applyFont="1" applyBorder="1" applyAlignment="1">
      <alignment horizontal="center" vertical="center"/>
    </xf>
    <xf numFmtId="3" fontId="9" fillId="0" borderId="60" xfId="0" applyNumberFormat="1" applyFont="1" applyBorder="1" applyAlignment="1">
      <alignment horizontal="center" vertical="center"/>
    </xf>
    <xf numFmtId="3" fontId="4" fillId="0" borderId="59" xfId="0" applyNumberFormat="1" applyFont="1" applyBorder="1" applyAlignment="1">
      <alignment horizontal="center" vertical="center"/>
    </xf>
    <xf numFmtId="3" fontId="4" fillId="0" borderId="60" xfId="0" applyNumberFormat="1" applyFont="1" applyBorder="1" applyAlignment="1">
      <alignment horizontal="center" vertical="center"/>
    </xf>
    <xf numFmtId="3" fontId="4" fillId="0" borderId="38" xfId="0" applyNumberFormat="1" applyFont="1" applyBorder="1" applyAlignment="1">
      <alignment horizontal="center" vertical="center"/>
    </xf>
    <xf numFmtId="3" fontId="9" fillId="0" borderId="18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1" xfId="0" applyNumberFormat="1" applyFont="1" applyBorder="1" applyAlignment="1">
      <alignment horizontal="center" vertical="center"/>
    </xf>
    <xf numFmtId="3" fontId="4" fillId="0" borderId="3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0" fontId="4" fillId="3" borderId="61" xfId="0" applyFont="1" applyFill="1" applyBorder="1" applyAlignment="1">
      <alignment horizontal="left" vertical="center" wrapText="1"/>
    </xf>
    <xf numFmtId="164" fontId="4" fillId="0" borderId="6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3" fontId="4" fillId="0" borderId="35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4" fillId="0" borderId="16" xfId="0" applyNumberFormat="1" applyFont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3" fontId="4" fillId="0" borderId="20" xfId="0" applyNumberFormat="1" applyFont="1" applyBorder="1" applyAlignment="1">
      <alignment horizontal="center" vertical="center"/>
    </xf>
    <xf numFmtId="3" fontId="4" fillId="0" borderId="19" xfId="0" applyNumberFormat="1" applyFont="1" applyBorder="1" applyAlignment="1">
      <alignment horizontal="center" vertical="center"/>
    </xf>
    <xf numFmtId="3" fontId="4" fillId="0" borderId="18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4" fillId="0" borderId="9" xfId="0" applyFont="1" applyBorder="1" applyAlignment="1">
      <alignment horizontal="left" vertical="center" wrapText="1"/>
    </xf>
    <xf numFmtId="164" fontId="4" fillId="0" borderId="63" xfId="0" applyNumberFormat="1" applyFont="1" applyBorder="1" applyAlignment="1">
      <alignment horizontal="center" vertical="center"/>
    </xf>
    <xf numFmtId="3" fontId="4" fillId="0" borderId="64" xfId="0" applyNumberFormat="1" applyFont="1" applyBorder="1" applyAlignment="1">
      <alignment horizontal="center" vertical="center" wrapText="1"/>
    </xf>
    <xf numFmtId="3" fontId="4" fillId="0" borderId="65" xfId="0" applyNumberFormat="1" applyFont="1" applyBorder="1" applyAlignment="1">
      <alignment horizontal="center" vertical="center" wrapText="1"/>
    </xf>
    <xf numFmtId="3" fontId="4" fillId="0" borderId="66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164" fontId="4" fillId="0" borderId="67" xfId="0" applyNumberFormat="1" applyFont="1" applyBorder="1" applyAlignment="1">
      <alignment horizontal="center" vertical="center"/>
    </xf>
    <xf numFmtId="0" fontId="4" fillId="3" borderId="13" xfId="0" applyFont="1" applyFill="1" applyBorder="1" applyAlignment="1">
      <alignment horizontal="left" vertical="center" wrapText="1"/>
    </xf>
    <xf numFmtId="164" fontId="4" fillId="0" borderId="14" xfId="0" applyNumberFormat="1" applyFont="1" applyBorder="1" applyAlignment="1">
      <alignment horizontal="center" vertical="center"/>
    </xf>
    <xf numFmtId="3" fontId="4" fillId="0" borderId="68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3" fontId="4" fillId="0" borderId="69" xfId="0" applyNumberFormat="1" applyFont="1" applyBorder="1" applyAlignment="1">
      <alignment horizontal="center" vertical="center" wrapText="1"/>
    </xf>
    <xf numFmtId="3" fontId="4" fillId="0" borderId="53" xfId="0" applyNumberFormat="1" applyFont="1" applyBorder="1" applyAlignment="1">
      <alignment horizontal="center" vertical="center"/>
    </xf>
    <xf numFmtId="3" fontId="4" fillId="0" borderId="70" xfId="0" applyNumberFormat="1" applyFont="1" applyBorder="1" applyAlignment="1">
      <alignment horizontal="center" vertical="center" wrapText="1"/>
    </xf>
    <xf numFmtId="3" fontId="4" fillId="0" borderId="71" xfId="0" applyNumberFormat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3" fontId="4" fillId="0" borderId="29" xfId="0" applyNumberFormat="1" applyFont="1" applyBorder="1" applyAlignment="1">
      <alignment horizontal="center" vertical="center"/>
    </xf>
    <xf numFmtId="3" fontId="4" fillId="0" borderId="32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164" fontId="4" fillId="0" borderId="74" xfId="0" applyNumberFormat="1" applyFont="1" applyBorder="1" applyAlignment="1">
      <alignment horizontal="center" vertical="center"/>
    </xf>
    <xf numFmtId="3" fontId="4" fillId="0" borderId="75" xfId="0" applyNumberFormat="1" applyFont="1" applyBorder="1" applyAlignment="1">
      <alignment horizontal="center" vertical="center"/>
    </xf>
    <xf numFmtId="3" fontId="4" fillId="0" borderId="76" xfId="0" applyNumberFormat="1" applyFont="1" applyBorder="1" applyAlignment="1">
      <alignment horizontal="center" vertical="center"/>
    </xf>
    <xf numFmtId="3" fontId="4" fillId="0" borderId="77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3" fontId="4" fillId="0" borderId="28" xfId="0" applyNumberFormat="1" applyFont="1" applyBorder="1" applyAlignment="1">
      <alignment horizontal="center" vertical="center"/>
    </xf>
    <xf numFmtId="0" fontId="4" fillId="0" borderId="59" xfId="0" applyFont="1" applyBorder="1" applyAlignment="1">
      <alignment horizontal="left" vertical="center" wrapText="1"/>
    </xf>
    <xf numFmtId="3" fontId="4" fillId="0" borderId="37" xfId="0" applyNumberFormat="1" applyFont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164" fontId="4" fillId="0" borderId="54" xfId="0" applyNumberFormat="1" applyFont="1" applyBorder="1" applyAlignment="1">
      <alignment horizontal="center" vertical="center"/>
    </xf>
    <xf numFmtId="164" fontId="4" fillId="0" borderId="56" xfId="0" applyNumberFormat="1" applyFont="1" applyBorder="1" applyAlignment="1">
      <alignment horizontal="center" vertical="center"/>
    </xf>
    <xf numFmtId="164" fontId="4" fillId="0" borderId="61" xfId="0" applyNumberFormat="1" applyFont="1" applyBorder="1" applyAlignment="1">
      <alignment horizontal="center" vertical="center"/>
    </xf>
    <xf numFmtId="164" fontId="4" fillId="0" borderId="57" xfId="0" applyNumberFormat="1" applyFont="1" applyBorder="1" applyAlignment="1">
      <alignment horizontal="center" vertical="center"/>
    </xf>
    <xf numFmtId="3" fontId="4" fillId="0" borderId="52" xfId="0" applyNumberFormat="1" applyFont="1" applyBorder="1" applyAlignment="1">
      <alignment horizontal="center" vertical="center"/>
    </xf>
    <xf numFmtId="3" fontId="4" fillId="0" borderId="78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vertical="center"/>
    </xf>
    <xf numFmtId="3" fontId="0" fillId="0" borderId="3" xfId="0" applyNumberFormat="1" applyBorder="1" applyAlignment="1">
      <alignment vertical="center"/>
    </xf>
    <xf numFmtId="3" fontId="0" fillId="0" borderId="4" xfId="0" applyNumberFormat="1" applyBorder="1" applyAlignment="1">
      <alignment vertical="center"/>
    </xf>
    <xf numFmtId="164" fontId="0" fillId="0" borderId="14" xfId="0" applyNumberFormat="1" applyBorder="1" applyAlignment="1">
      <alignment vertical="center"/>
    </xf>
    <xf numFmtId="3" fontId="0" fillId="0" borderId="15" xfId="0" applyNumberFormat="1" applyBorder="1" applyAlignment="1">
      <alignment vertical="center"/>
    </xf>
    <xf numFmtId="3" fontId="0" fillId="0" borderId="22" xfId="0" applyNumberFormat="1" applyBorder="1" applyAlignment="1">
      <alignment vertical="center"/>
    </xf>
    <xf numFmtId="164" fontId="0" fillId="0" borderId="40" xfId="0" applyNumberFormat="1" applyBorder="1" applyAlignment="1">
      <alignment vertical="center"/>
    </xf>
    <xf numFmtId="3" fontId="0" fillId="0" borderId="24" xfId="0" applyNumberFormat="1" applyBorder="1" applyAlignment="1">
      <alignment vertical="center"/>
    </xf>
    <xf numFmtId="3" fontId="0" fillId="0" borderId="25" xfId="0" applyNumberFormat="1" applyBorder="1" applyAlignment="1">
      <alignment vertical="center"/>
    </xf>
    <xf numFmtId="164" fontId="0" fillId="0" borderId="19" xfId="0" applyNumberFormat="1" applyBorder="1" applyAlignment="1">
      <alignment vertical="center"/>
    </xf>
    <xf numFmtId="3" fontId="0" fillId="0" borderId="20" xfId="0" applyNumberFormat="1" applyBorder="1" applyAlignment="1">
      <alignment vertical="center"/>
    </xf>
    <xf numFmtId="3" fontId="0" fillId="0" borderId="81" xfId="0" applyNumberFormat="1" applyBorder="1" applyAlignment="1">
      <alignment vertical="center"/>
    </xf>
    <xf numFmtId="164" fontId="0" fillId="0" borderId="41" xfId="0" applyNumberFormat="1" applyBorder="1" applyAlignment="1">
      <alignment vertical="center"/>
    </xf>
    <xf numFmtId="3" fontId="0" fillId="0" borderId="82" xfId="0" applyNumberFormat="1" applyBorder="1" applyAlignment="1">
      <alignment vertical="center"/>
    </xf>
    <xf numFmtId="3" fontId="0" fillId="0" borderId="48" xfId="0" applyNumberFormat="1" applyBorder="1" applyAlignment="1">
      <alignment vertical="center"/>
    </xf>
    <xf numFmtId="0" fontId="8" fillId="0" borderId="41" xfId="0" applyFont="1" applyBorder="1" applyAlignment="1">
      <alignment horizontal="center" vertical="center" wrapText="1"/>
    </xf>
    <xf numFmtId="0" fontId="8" fillId="0" borderId="82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3" fontId="0" fillId="0" borderId="12" xfId="0" applyNumberFormat="1" applyBorder="1" applyAlignment="1">
      <alignment vertical="center"/>
    </xf>
    <xf numFmtId="164" fontId="0" fillId="0" borderId="74" xfId="0" applyNumberFormat="1" applyBorder="1" applyAlignment="1">
      <alignment vertical="center"/>
    </xf>
    <xf numFmtId="3" fontId="0" fillId="0" borderId="76" xfId="0" applyNumberFormat="1" applyBorder="1" applyAlignment="1">
      <alignment vertical="center"/>
    </xf>
    <xf numFmtId="3" fontId="0" fillId="0" borderId="42" xfId="0" applyNumberFormat="1" applyBorder="1" applyAlignment="1">
      <alignment vertical="center"/>
    </xf>
    <xf numFmtId="165" fontId="0" fillId="0" borderId="10" xfId="0" applyNumberFormat="1" applyBorder="1" applyAlignment="1">
      <alignment vertical="center"/>
    </xf>
    <xf numFmtId="3" fontId="0" fillId="0" borderId="11" xfId="0" applyNumberFormat="1" applyBorder="1" applyAlignment="1">
      <alignment vertical="center"/>
    </xf>
    <xf numFmtId="165" fontId="0" fillId="0" borderId="14" xfId="0" applyNumberFormat="1" applyBorder="1" applyAlignment="1">
      <alignment vertical="center"/>
    </xf>
    <xf numFmtId="165" fontId="0" fillId="0" borderId="74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3" fontId="0" fillId="0" borderId="0" xfId="0" applyNumberFormat="1" applyFill="1" applyAlignment="1">
      <alignment vertical="center"/>
    </xf>
    <xf numFmtId="164" fontId="0" fillId="5" borderId="41" xfId="0" applyNumberFormat="1" applyFill="1" applyBorder="1" applyAlignment="1">
      <alignment vertical="center"/>
    </xf>
    <xf numFmtId="3" fontId="0" fillId="5" borderId="82" xfId="0" applyNumberFormat="1" applyFill="1" applyBorder="1" applyAlignment="1">
      <alignment vertical="center"/>
    </xf>
    <xf numFmtId="3" fontId="0" fillId="5" borderId="86" xfId="0" applyNumberFormat="1" applyFill="1" applyBorder="1" applyAlignment="1">
      <alignment vertical="center"/>
    </xf>
    <xf numFmtId="3" fontId="0" fillId="5" borderId="42" xfId="0" applyNumberFormat="1" applyFill="1" applyBorder="1" applyAlignment="1">
      <alignment vertical="center"/>
    </xf>
    <xf numFmtId="3" fontId="8" fillId="0" borderId="29" xfId="0" applyNumberFormat="1" applyFont="1" applyFill="1" applyBorder="1" applyAlignment="1">
      <alignment vertical="center"/>
    </xf>
    <xf numFmtId="3" fontId="8" fillId="0" borderId="87" xfId="0" applyNumberFormat="1" applyFont="1" applyFill="1" applyBorder="1" applyAlignment="1">
      <alignment vertical="center"/>
    </xf>
    <xf numFmtId="164" fontId="8" fillId="0" borderId="10" xfId="0" applyNumberFormat="1" applyFont="1" applyBorder="1" applyAlignment="1">
      <alignment vertical="center"/>
    </xf>
    <xf numFmtId="166" fontId="8" fillId="0" borderId="10" xfId="0" applyNumberFormat="1" applyFont="1" applyBorder="1" applyAlignment="1">
      <alignment vertical="center"/>
    </xf>
    <xf numFmtId="164" fontId="8" fillId="0" borderId="41" xfId="0" applyNumberFormat="1" applyFont="1" applyBorder="1" applyAlignment="1">
      <alignment vertical="center"/>
    </xf>
    <xf numFmtId="3" fontId="8" fillId="0" borderId="44" xfId="0" applyNumberFormat="1" applyFont="1" applyFill="1" applyBorder="1" applyAlignment="1">
      <alignment vertical="center"/>
    </xf>
    <xf numFmtId="3" fontId="8" fillId="0" borderId="48" xfId="0" applyNumberFormat="1" applyFont="1" applyFill="1" applyBorder="1" applyAlignment="1">
      <alignment vertical="center"/>
    </xf>
    <xf numFmtId="0" fontId="0" fillId="0" borderId="41" xfId="0" applyBorder="1" applyAlignment="1">
      <alignment horizontal="center" vertical="center" wrapText="1"/>
    </xf>
    <xf numFmtId="0" fontId="0" fillId="0" borderId="82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164" fontId="4" fillId="0" borderId="2" xfId="0" applyNumberFormat="1" applyFont="1" applyBorder="1" applyAlignment="1">
      <alignment vertical="center"/>
    </xf>
    <xf numFmtId="3" fontId="4" fillId="0" borderId="3" xfId="0" applyNumberFormat="1" applyFont="1" applyBorder="1" applyAlignment="1">
      <alignment vertical="center"/>
    </xf>
    <xf numFmtId="3" fontId="4" fillId="0" borderId="4" xfId="0" applyNumberFormat="1" applyFont="1" applyBorder="1" applyAlignment="1">
      <alignment vertical="center"/>
    </xf>
    <xf numFmtId="164" fontId="4" fillId="0" borderId="14" xfId="0" applyNumberFormat="1" applyFont="1" applyBorder="1" applyAlignment="1">
      <alignment vertical="center"/>
    </xf>
    <xf numFmtId="164" fontId="4" fillId="0" borderId="88" xfId="0" applyNumberFormat="1" applyFont="1" applyBorder="1" applyAlignment="1">
      <alignment vertical="center"/>
    </xf>
    <xf numFmtId="3" fontId="4" fillId="0" borderId="89" xfId="0" applyNumberFormat="1" applyFont="1" applyBorder="1" applyAlignment="1">
      <alignment vertical="center"/>
    </xf>
    <xf numFmtId="164" fontId="4" fillId="0" borderId="41" xfId="0" applyNumberFormat="1" applyFont="1" applyBorder="1" applyAlignment="1">
      <alignment vertical="center"/>
    </xf>
    <xf numFmtId="3" fontId="4" fillId="0" borderId="82" xfId="0" applyNumberFormat="1" applyFont="1" applyBorder="1" applyAlignment="1">
      <alignment vertical="center"/>
    </xf>
    <xf numFmtId="3" fontId="4" fillId="0" borderId="42" xfId="0" applyNumberFormat="1" applyFont="1" applyBorder="1" applyAlignment="1">
      <alignment vertical="center"/>
    </xf>
    <xf numFmtId="164" fontId="4" fillId="0" borderId="10" xfId="0" applyNumberFormat="1" applyFont="1" applyBorder="1" applyAlignment="1">
      <alignment vertical="center"/>
    </xf>
    <xf numFmtId="164" fontId="4" fillId="5" borderId="41" xfId="0" applyNumberFormat="1" applyFont="1" applyFill="1" applyBorder="1" applyAlignment="1">
      <alignment vertical="center"/>
    </xf>
    <xf numFmtId="3" fontId="4" fillId="5" borderId="82" xfId="0" applyNumberFormat="1" applyFont="1" applyFill="1" applyBorder="1" applyAlignment="1">
      <alignment vertical="center"/>
    </xf>
    <xf numFmtId="0" fontId="4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1" fontId="0" fillId="0" borderId="0" xfId="0" applyNumberFormat="1" applyAlignment="1">
      <alignment vertical="center"/>
    </xf>
    <xf numFmtId="1" fontId="13" fillId="0" borderId="0" xfId="0" applyNumberFormat="1" applyFont="1" applyAlignment="1">
      <alignment vertical="center"/>
    </xf>
    <xf numFmtId="164" fontId="4" fillId="0" borderId="0" xfId="0" applyNumberFormat="1" applyFont="1" applyBorder="1" applyAlignment="1">
      <alignment horizontal="center" vertical="center"/>
    </xf>
    <xf numFmtId="164" fontId="4" fillId="0" borderId="0" xfId="0" applyNumberFormat="1" applyFont="1"/>
    <xf numFmtId="3" fontId="4" fillId="0" borderId="0" xfId="0" applyNumberFormat="1" applyFont="1"/>
    <xf numFmtId="0" fontId="0" fillId="0" borderId="0" xfId="0" applyAlignment="1">
      <alignment horizontal="center" vertical="center"/>
    </xf>
    <xf numFmtId="166" fontId="4" fillId="0" borderId="0" xfId="0" applyNumberFormat="1" applyFont="1" applyAlignment="1">
      <alignment vertical="center"/>
    </xf>
    <xf numFmtId="166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3" fillId="0" borderId="0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2" fontId="15" fillId="0" borderId="0" xfId="0" applyNumberFormat="1" applyFont="1" applyAlignment="1">
      <alignment vertical="center"/>
    </xf>
    <xf numFmtId="3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center" vertical="center"/>
    </xf>
    <xf numFmtId="3" fontId="4" fillId="3" borderId="20" xfId="0" applyNumberFormat="1" applyFont="1" applyFill="1" applyBorder="1" applyAlignment="1">
      <alignment vertical="center"/>
    </xf>
    <xf numFmtId="3" fontId="4" fillId="0" borderId="19" xfId="0" applyNumberFormat="1" applyFont="1" applyFill="1" applyBorder="1" applyAlignment="1">
      <alignment vertical="center"/>
    </xf>
    <xf numFmtId="3" fontId="4" fillId="0" borderId="58" xfId="0" applyNumberFormat="1" applyFont="1" applyBorder="1" applyAlignment="1">
      <alignment horizontal="center" vertical="center"/>
    </xf>
    <xf numFmtId="3" fontId="4" fillId="0" borderId="81" xfId="0" applyNumberFormat="1" applyFont="1" applyBorder="1" applyAlignment="1">
      <alignment horizontal="center" vertical="center"/>
    </xf>
    <xf numFmtId="3" fontId="0" fillId="0" borderId="73" xfId="0" applyNumberFormat="1" applyBorder="1" applyAlignment="1">
      <alignment vertical="center"/>
    </xf>
    <xf numFmtId="164" fontId="4" fillId="0" borderId="0" xfId="0" applyNumberFormat="1" applyFont="1" applyFill="1" applyAlignment="1">
      <alignment vertical="center"/>
    </xf>
    <xf numFmtId="3" fontId="4" fillId="0" borderId="0" xfId="0" applyNumberFormat="1" applyFont="1" applyFill="1" applyAlignment="1">
      <alignment vertical="center"/>
    </xf>
    <xf numFmtId="2" fontId="4" fillId="0" borderId="58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3" fontId="0" fillId="0" borderId="0" xfId="0" applyNumberFormat="1" applyFill="1" applyBorder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3" fillId="0" borderId="39" xfId="0" applyFont="1" applyBorder="1" applyAlignment="1">
      <alignment vertical="center"/>
    </xf>
    <xf numFmtId="0" fontId="9" fillId="0" borderId="56" xfId="0" applyFont="1" applyBorder="1" applyAlignment="1">
      <alignment vertical="center"/>
    </xf>
    <xf numFmtId="0" fontId="13" fillId="0" borderId="56" xfId="0" applyFont="1" applyBorder="1" applyAlignment="1">
      <alignment vertical="center"/>
    </xf>
    <xf numFmtId="0" fontId="13" fillId="0" borderId="61" xfId="0" applyFont="1" applyBorder="1" applyAlignment="1">
      <alignment vertical="center"/>
    </xf>
    <xf numFmtId="0" fontId="13" fillId="0" borderId="46" xfId="0" applyFont="1" applyBorder="1" applyAlignment="1">
      <alignment vertical="center"/>
    </xf>
    <xf numFmtId="0" fontId="4" fillId="0" borderId="56" xfId="0" applyFont="1" applyBorder="1" applyAlignment="1">
      <alignment vertical="center"/>
    </xf>
    <xf numFmtId="0" fontId="13" fillId="0" borderId="63" xfId="0" applyFont="1" applyBorder="1" applyAlignment="1">
      <alignment vertical="center"/>
    </xf>
    <xf numFmtId="0" fontId="13" fillId="0" borderId="80" xfId="0" applyFont="1" applyBorder="1" applyAlignment="1">
      <alignment vertical="center"/>
    </xf>
    <xf numFmtId="1" fontId="4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3" fontId="13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/>
    </xf>
    <xf numFmtId="3" fontId="8" fillId="0" borderId="0" xfId="0" applyNumberFormat="1" applyFont="1" applyFill="1" applyAlignment="1">
      <alignment vertical="center"/>
    </xf>
    <xf numFmtId="166" fontId="0" fillId="0" borderId="0" xfId="0" applyNumberFormat="1" applyFill="1" applyAlignment="1">
      <alignment vertical="center"/>
    </xf>
    <xf numFmtId="166" fontId="16" fillId="0" borderId="0" xfId="0" applyNumberFormat="1" applyFont="1" applyFill="1" applyAlignment="1">
      <alignment vertical="center"/>
    </xf>
    <xf numFmtId="3" fontId="16" fillId="0" borderId="0" xfId="0" applyNumberFormat="1" applyFont="1" applyFill="1" applyAlignment="1">
      <alignment vertical="center"/>
    </xf>
    <xf numFmtId="3" fontId="0" fillId="0" borderId="0" xfId="0" applyNumberFormat="1" applyAlignment="1">
      <alignment horizontal="center" vertical="center"/>
    </xf>
    <xf numFmtId="0" fontId="13" fillId="0" borderId="62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45" xfId="0" applyFont="1" applyBorder="1" applyAlignment="1">
      <alignment vertical="center"/>
    </xf>
    <xf numFmtId="0" fontId="8" fillId="0" borderId="6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8" fillId="0" borderId="63" xfId="0" applyFont="1" applyBorder="1" applyAlignment="1">
      <alignment vertical="center"/>
    </xf>
    <xf numFmtId="0" fontId="8" fillId="0" borderId="46" xfId="0" applyFont="1" applyBorder="1" applyAlignment="1">
      <alignment vertical="center"/>
    </xf>
    <xf numFmtId="164" fontId="0" fillId="0" borderId="0" xfId="0" applyNumberFormat="1" applyAlignment="1">
      <alignment horizontal="center" vertical="center"/>
    </xf>
    <xf numFmtId="3" fontId="0" fillId="3" borderId="0" xfId="0" applyNumberFormat="1" applyFill="1" applyAlignment="1">
      <alignment vertical="center"/>
    </xf>
    <xf numFmtId="0" fontId="17" fillId="0" borderId="0" xfId="0" applyFont="1" applyAlignment="1">
      <alignment vertical="center"/>
    </xf>
    <xf numFmtId="3" fontId="17" fillId="0" borderId="0" xfId="0" applyNumberFormat="1" applyFont="1" applyAlignment="1">
      <alignment vertical="center"/>
    </xf>
    <xf numFmtId="0" fontId="0" fillId="3" borderId="0" xfId="0" applyFill="1" applyAlignment="1">
      <alignment vertical="center"/>
    </xf>
    <xf numFmtId="3" fontId="8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16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3" fontId="4" fillId="0" borderId="77" xfId="0" applyNumberFormat="1" applyFont="1" applyFill="1" applyBorder="1" applyAlignment="1">
      <alignment vertical="center"/>
    </xf>
    <xf numFmtId="3" fontId="4" fillId="0" borderId="88" xfId="0" applyNumberFormat="1" applyFont="1" applyFill="1" applyBorder="1" applyAlignment="1">
      <alignment vertical="center"/>
    </xf>
    <xf numFmtId="3" fontId="19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right" vertical="center"/>
    </xf>
    <xf numFmtId="3" fontId="4" fillId="0" borderId="41" xfId="0" applyNumberFormat="1" applyFont="1" applyFill="1" applyBorder="1" applyAlignment="1">
      <alignment vertical="center"/>
    </xf>
    <xf numFmtId="3" fontId="4" fillId="0" borderId="17" xfId="0" applyNumberFormat="1" applyFont="1" applyFill="1" applyBorder="1" applyAlignment="1">
      <alignment vertical="center"/>
    </xf>
    <xf numFmtId="4" fontId="4" fillId="0" borderId="88" xfId="0" applyNumberFormat="1" applyFont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4" fontId="4" fillId="0" borderId="42" xfId="0" applyNumberFormat="1" applyFont="1" applyBorder="1" applyAlignment="1">
      <alignment vertical="center"/>
    </xf>
    <xf numFmtId="3" fontId="4" fillId="0" borderId="41" xfId="0" applyNumberFormat="1" applyFont="1" applyBorder="1" applyAlignment="1">
      <alignment vertical="center"/>
    </xf>
    <xf numFmtId="0" fontId="3" fillId="0" borderId="18" xfId="0" applyFont="1" applyBorder="1" applyAlignment="1">
      <alignment horizontal="left" vertical="center" wrapText="1"/>
    </xf>
    <xf numFmtId="0" fontId="13" fillId="0" borderId="18" xfId="0" applyFont="1" applyBorder="1" applyAlignment="1">
      <alignment vertical="center"/>
    </xf>
    <xf numFmtId="3" fontId="4" fillId="0" borderId="37" xfId="0" applyNumberFormat="1" applyFont="1" applyBorder="1" applyAlignment="1">
      <alignment horizontal="right" vertical="center"/>
    </xf>
    <xf numFmtId="2" fontId="4" fillId="0" borderId="38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" fontId="3" fillId="0" borderId="41" xfId="0" applyNumberFormat="1" applyFont="1" applyFill="1" applyBorder="1" applyAlignment="1">
      <alignment horizontal="center" vertical="center"/>
    </xf>
    <xf numFmtId="1" fontId="3" fillId="0" borderId="42" xfId="0" applyNumberFormat="1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164" fontId="4" fillId="0" borderId="50" xfId="0" applyNumberFormat="1" applyFont="1" applyBorder="1" applyAlignment="1">
      <alignment horizontal="center" vertical="center" wrapText="1"/>
    </xf>
    <xf numFmtId="164" fontId="4" fillId="0" borderId="52" xfId="0" applyNumberFormat="1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72" xfId="0" applyFont="1" applyBorder="1" applyAlignment="1">
      <alignment horizontal="center" vertical="center" wrapText="1"/>
    </xf>
    <xf numFmtId="0" fontId="4" fillId="0" borderId="58" xfId="0" applyFont="1" applyBorder="1" applyAlignment="1">
      <alignment horizontal="center" vertical="center" wrapText="1"/>
    </xf>
    <xf numFmtId="0" fontId="4" fillId="0" borderId="73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6" fillId="0" borderId="48" xfId="0" applyFont="1" applyBorder="1" applyAlignment="1">
      <alignment horizontal="center"/>
    </xf>
    <xf numFmtId="0" fontId="0" fillId="0" borderId="72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0" xfId="0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25" xfId="0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79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4" fillId="4" borderId="46" xfId="0" applyFont="1" applyFill="1" applyBorder="1" applyAlignment="1">
      <alignment horizontal="center" vertical="center"/>
    </xf>
    <xf numFmtId="0" fontId="14" fillId="4" borderId="47" xfId="0" applyFont="1" applyFill="1" applyBorder="1" applyAlignment="1">
      <alignment horizontal="center" vertical="center"/>
    </xf>
    <xf numFmtId="0" fontId="14" fillId="4" borderId="48" xfId="0" applyFont="1" applyFill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83" xfId="0" applyFont="1" applyBorder="1" applyAlignment="1">
      <alignment horizontal="center" vertical="center"/>
    </xf>
    <xf numFmtId="0" fontId="8" fillId="0" borderId="84" xfId="0" applyFont="1" applyBorder="1" applyAlignment="1">
      <alignment horizontal="center" vertical="center"/>
    </xf>
    <xf numFmtId="0" fontId="8" fillId="0" borderId="85" xfId="0" applyFont="1" applyBorder="1" applyAlignment="1">
      <alignment horizontal="center" vertical="center"/>
    </xf>
    <xf numFmtId="0" fontId="8" fillId="5" borderId="1" xfId="0" applyFont="1" applyFill="1" applyBorder="1" applyAlignment="1">
      <alignment vertical="center"/>
    </xf>
    <xf numFmtId="0" fontId="0" fillId="5" borderId="18" xfId="0" applyFont="1" applyFill="1" applyBorder="1" applyAlignment="1">
      <alignment vertical="center"/>
    </xf>
    <xf numFmtId="0" fontId="8" fillId="6" borderId="46" xfId="0" applyFont="1" applyFill="1" applyBorder="1" applyAlignment="1">
      <alignment horizontal="center" vertical="center"/>
    </xf>
    <xf numFmtId="0" fontId="8" fillId="6" borderId="47" xfId="0" applyFont="1" applyFill="1" applyBorder="1" applyAlignment="1">
      <alignment horizontal="center" vertical="center"/>
    </xf>
    <xf numFmtId="0" fontId="8" fillId="6" borderId="48" xfId="0" applyFont="1" applyFill="1" applyBorder="1" applyAlignment="1">
      <alignment horizontal="center" vertical="center"/>
    </xf>
    <xf numFmtId="0" fontId="8" fillId="6" borderId="83" xfId="0" applyFont="1" applyFill="1" applyBorder="1" applyAlignment="1">
      <alignment horizontal="center" vertical="center"/>
    </xf>
    <xf numFmtId="0" fontId="8" fillId="6" borderId="84" xfId="0" applyFont="1" applyFill="1" applyBorder="1" applyAlignment="1">
      <alignment horizontal="center" vertical="center"/>
    </xf>
    <xf numFmtId="0" fontId="8" fillId="6" borderId="85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79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8" fillId="5" borderId="83" xfId="0" applyFont="1" applyFill="1" applyBorder="1" applyAlignment="1">
      <alignment horizontal="center" vertical="center"/>
    </xf>
    <xf numFmtId="0" fontId="8" fillId="5" borderId="84" xfId="0" applyFont="1" applyFill="1" applyBorder="1" applyAlignment="1">
      <alignment horizontal="center" vertical="center"/>
    </xf>
    <xf numFmtId="0" fontId="8" fillId="5" borderId="85" xfId="0" applyFont="1" applyFill="1" applyBorder="1" applyAlignment="1">
      <alignment horizontal="center" vertical="center"/>
    </xf>
    <xf numFmtId="0" fontId="8" fillId="5" borderId="46" xfId="0" applyFont="1" applyFill="1" applyBorder="1" applyAlignment="1">
      <alignment horizontal="center" vertical="center"/>
    </xf>
    <xf numFmtId="0" fontId="8" fillId="5" borderId="47" xfId="0" applyFont="1" applyFill="1" applyBorder="1" applyAlignment="1">
      <alignment horizontal="center" vertical="center"/>
    </xf>
    <xf numFmtId="0" fontId="8" fillId="5" borderId="48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N109"/>
  <sheetViews>
    <sheetView tabSelected="1" zoomScaleNormal="100" workbookViewId="0">
      <selection activeCell="A15" sqref="A15"/>
    </sheetView>
  </sheetViews>
  <sheetFormatPr defaultColWidth="9.140625" defaultRowHeight="15" x14ac:dyDescent="0.25"/>
  <cols>
    <col min="1" max="1" width="14.85546875" style="1" customWidth="1"/>
    <col min="2" max="2" width="8.5703125" style="1" customWidth="1"/>
    <col min="3" max="3" width="11.140625" style="1" bestFit="1" customWidth="1"/>
    <col min="4" max="4" width="9.5703125" style="2" bestFit="1" customWidth="1"/>
    <col min="5" max="5" width="10.28515625" style="304" customWidth="1"/>
    <col min="6" max="6" width="10.7109375" style="304" customWidth="1"/>
    <col min="7" max="7" width="10.7109375" style="1" customWidth="1"/>
    <col min="8" max="8" width="8.42578125" style="1" customWidth="1"/>
    <col min="9" max="9" width="12" style="1" customWidth="1"/>
    <col min="10" max="10" width="9.5703125" style="1" customWidth="1"/>
    <col min="11" max="11" width="9.28515625" style="1" customWidth="1"/>
    <col min="12" max="12" width="10.5703125" style="1" customWidth="1"/>
    <col min="13" max="13" width="11.140625" style="1" customWidth="1"/>
    <col min="14" max="16384" width="9.140625" style="1"/>
  </cols>
  <sheetData>
    <row r="1" spans="1:14" x14ac:dyDescent="0.25">
      <c r="E1" s="1"/>
      <c r="F1" s="1"/>
    </row>
    <row r="2" spans="1:14" x14ac:dyDescent="0.25">
      <c r="A2" s="3" t="s">
        <v>0</v>
      </c>
      <c r="E2" s="1"/>
      <c r="F2" s="4"/>
      <c r="I2" s="5"/>
      <c r="K2" s="4"/>
    </row>
    <row r="3" spans="1:14" x14ac:dyDescent="0.25">
      <c r="A3" s="270" t="s">
        <v>1</v>
      </c>
      <c r="B3" s="270"/>
      <c r="C3" s="270"/>
      <c r="D3" s="7"/>
      <c r="E3" s="270"/>
      <c r="F3" s="270"/>
      <c r="G3" s="270"/>
      <c r="H3" s="270"/>
      <c r="I3" s="270"/>
      <c r="J3" s="270"/>
      <c r="K3" s="270"/>
      <c r="L3" s="270"/>
      <c r="M3" s="270"/>
      <c r="N3" s="270"/>
    </row>
    <row r="4" spans="1:14" ht="15.75" thickBot="1" x14ac:dyDescent="0.3">
      <c r="E4" s="1"/>
      <c r="F4" s="1"/>
    </row>
    <row r="5" spans="1:14" ht="15" customHeight="1" x14ac:dyDescent="0.25">
      <c r="A5" s="326" t="s">
        <v>2</v>
      </c>
      <c r="B5" s="328">
        <v>2014</v>
      </c>
      <c r="C5" s="329"/>
      <c r="D5" s="329"/>
      <c r="E5" s="329"/>
      <c r="F5" s="329"/>
      <c r="G5" s="330"/>
      <c r="H5" s="328">
        <v>2015</v>
      </c>
      <c r="I5" s="329"/>
      <c r="J5" s="329"/>
      <c r="K5" s="329"/>
      <c r="L5" s="329"/>
      <c r="M5" s="330"/>
    </row>
    <row r="6" spans="1:14" ht="34.5" thickBot="1" x14ac:dyDescent="0.3">
      <c r="A6" s="327"/>
      <c r="B6" s="8" t="s">
        <v>79</v>
      </c>
      <c r="C6" s="9" t="s">
        <v>3</v>
      </c>
      <c r="D6" s="9" t="s">
        <v>4</v>
      </c>
      <c r="E6" s="9" t="s">
        <v>5</v>
      </c>
      <c r="F6" s="9" t="s">
        <v>6</v>
      </c>
      <c r="G6" s="10" t="s">
        <v>7</v>
      </c>
      <c r="H6" s="8" t="s">
        <v>84</v>
      </c>
      <c r="I6" s="9" t="s">
        <v>3</v>
      </c>
      <c r="J6" s="9" t="s">
        <v>4</v>
      </c>
      <c r="K6" s="9" t="s">
        <v>5</v>
      </c>
      <c r="L6" s="9" t="s">
        <v>6</v>
      </c>
      <c r="M6" s="10" t="s">
        <v>7</v>
      </c>
    </row>
    <row r="7" spans="1:14" ht="15.75" thickTop="1" x14ac:dyDescent="0.25">
      <c r="A7" s="11" t="s">
        <v>8</v>
      </c>
      <c r="B7" s="12">
        <v>466</v>
      </c>
      <c r="C7" s="13">
        <v>33326934</v>
      </c>
      <c r="D7" s="14">
        <v>5290000</v>
      </c>
      <c r="E7" s="13">
        <v>2014500</v>
      </c>
      <c r="F7" s="13">
        <v>977235</v>
      </c>
      <c r="G7" s="15">
        <f>C7+D7+E7+F7</f>
        <v>41608669</v>
      </c>
      <c r="H7" s="12">
        <v>406</v>
      </c>
      <c r="I7" s="13">
        <v>35916732</v>
      </c>
      <c r="J7" s="14">
        <v>5822000</v>
      </c>
      <c r="K7" s="13">
        <v>4443548</v>
      </c>
      <c r="L7" s="13">
        <v>3865647</v>
      </c>
      <c r="M7" s="15">
        <f>I7+J7+K7+L7</f>
        <v>50047927</v>
      </c>
      <c r="N7" s="16"/>
    </row>
    <row r="8" spans="1:14" x14ac:dyDescent="0.25">
      <c r="A8" s="17" t="s">
        <v>104</v>
      </c>
      <c r="B8" s="18">
        <v>10803</v>
      </c>
      <c r="C8" s="19">
        <v>509118679</v>
      </c>
      <c r="D8" s="20">
        <v>161985694.19999999</v>
      </c>
      <c r="E8" s="19">
        <v>24289591</v>
      </c>
      <c r="F8" s="19">
        <v>11212858.999999953</v>
      </c>
      <c r="G8" s="15">
        <f>C8+D8+E8+F8</f>
        <v>706606823.20000005</v>
      </c>
      <c r="H8" s="18">
        <v>10341</v>
      </c>
      <c r="I8" s="19">
        <v>500327528</v>
      </c>
      <c r="J8" s="20">
        <v>163171658</v>
      </c>
      <c r="K8" s="19">
        <v>31425616</v>
      </c>
      <c r="L8" s="19">
        <v>40653482</v>
      </c>
      <c r="M8" s="15">
        <f>I8+J8+K8+L8</f>
        <v>735578284</v>
      </c>
      <c r="N8" s="16"/>
    </row>
    <row r="9" spans="1:14" x14ac:dyDescent="0.25">
      <c r="A9" s="21" t="s">
        <v>11</v>
      </c>
      <c r="B9" s="18">
        <v>187</v>
      </c>
      <c r="C9" s="19">
        <v>54391882</v>
      </c>
      <c r="D9" s="20">
        <v>19557000</v>
      </c>
      <c r="E9" s="19">
        <v>1800000</v>
      </c>
      <c r="F9" s="19">
        <v>284784</v>
      </c>
      <c r="G9" s="15">
        <f t="shared" ref="G9:G14" si="0">C9+D9+E9+F9</f>
        <v>76033666</v>
      </c>
      <c r="H9" s="18">
        <v>185</v>
      </c>
      <c r="I9" s="19">
        <v>56074215</v>
      </c>
      <c r="J9" s="20">
        <v>19644700</v>
      </c>
      <c r="K9" s="19">
        <v>0</v>
      </c>
      <c r="L9" s="19">
        <v>1338180</v>
      </c>
      <c r="M9" s="15">
        <f t="shared" ref="M9:M14" si="1">I9+J9+K9+L9</f>
        <v>77057095</v>
      </c>
      <c r="N9" s="16"/>
    </row>
    <row r="10" spans="1:14" x14ac:dyDescent="0.25">
      <c r="A10" s="21" t="s">
        <v>12</v>
      </c>
      <c r="B10" s="18">
        <v>1049</v>
      </c>
      <c r="C10" s="19">
        <v>35652473</v>
      </c>
      <c r="D10" s="20">
        <v>7061000</v>
      </c>
      <c r="E10" s="19">
        <v>1676431</v>
      </c>
      <c r="F10" s="19">
        <v>148143</v>
      </c>
      <c r="G10" s="15">
        <f t="shared" si="0"/>
        <v>44538047</v>
      </c>
      <c r="H10" s="18">
        <v>976</v>
      </c>
      <c r="I10" s="19">
        <v>34339105</v>
      </c>
      <c r="J10" s="20">
        <v>6837500</v>
      </c>
      <c r="K10" s="19">
        <v>1525477</v>
      </c>
      <c r="L10" s="19">
        <v>720795</v>
      </c>
      <c r="M10" s="15">
        <f t="shared" si="1"/>
        <v>43422877</v>
      </c>
      <c r="N10" s="16"/>
    </row>
    <row r="11" spans="1:14" x14ac:dyDescent="0.25">
      <c r="A11" s="21" t="s">
        <v>13</v>
      </c>
      <c r="B11" s="18">
        <v>1378</v>
      </c>
      <c r="C11" s="19">
        <v>19910440</v>
      </c>
      <c r="D11" s="20">
        <v>710808</v>
      </c>
      <c r="E11" s="19">
        <v>36000</v>
      </c>
      <c r="F11" s="19">
        <v>184833</v>
      </c>
      <c r="G11" s="15">
        <f t="shared" si="0"/>
        <v>20842081</v>
      </c>
      <c r="H11" s="18">
        <v>1343</v>
      </c>
      <c r="I11" s="19">
        <v>20586215</v>
      </c>
      <c r="J11" s="20">
        <v>774000</v>
      </c>
      <c r="K11" s="19">
        <v>44000</v>
      </c>
      <c r="L11" s="19">
        <v>823976</v>
      </c>
      <c r="M11" s="15">
        <f t="shared" si="1"/>
        <v>22228191</v>
      </c>
      <c r="N11" s="16"/>
    </row>
    <row r="12" spans="1:14" x14ac:dyDescent="0.25">
      <c r="A12" s="21" t="s">
        <v>14</v>
      </c>
      <c r="B12" s="18">
        <v>5139</v>
      </c>
      <c r="C12" s="19">
        <v>16769584</v>
      </c>
      <c r="D12" s="20">
        <v>1822000</v>
      </c>
      <c r="E12" s="19">
        <v>0</v>
      </c>
      <c r="F12" s="19">
        <v>323179</v>
      </c>
      <c r="G12" s="15">
        <f t="shared" si="0"/>
        <v>18914763</v>
      </c>
      <c r="H12" s="18">
        <v>6491</v>
      </c>
      <c r="I12" s="19">
        <v>18096446</v>
      </c>
      <c r="J12" s="20">
        <v>2002000</v>
      </c>
      <c r="K12" s="19">
        <v>312464</v>
      </c>
      <c r="L12" s="19">
        <v>972912</v>
      </c>
      <c r="M12" s="15">
        <f t="shared" si="1"/>
        <v>21383822</v>
      </c>
      <c r="N12" s="16"/>
    </row>
    <row r="13" spans="1:14" x14ac:dyDescent="0.25">
      <c r="A13" s="21" t="s">
        <v>15</v>
      </c>
      <c r="B13" s="18">
        <v>1269</v>
      </c>
      <c r="C13" s="19">
        <v>5332497</v>
      </c>
      <c r="D13" s="20">
        <v>1100000</v>
      </c>
      <c r="E13" s="19">
        <v>0</v>
      </c>
      <c r="F13" s="19">
        <v>366161</v>
      </c>
      <c r="G13" s="15">
        <f t="shared" si="0"/>
        <v>6798658</v>
      </c>
      <c r="H13" s="18">
        <v>901</v>
      </c>
      <c r="I13" s="19">
        <v>4532003</v>
      </c>
      <c r="J13" s="20">
        <v>1603000</v>
      </c>
      <c r="K13" s="19">
        <v>0</v>
      </c>
      <c r="L13" s="19">
        <v>406210</v>
      </c>
      <c r="M13" s="15">
        <f t="shared" si="1"/>
        <v>6541213</v>
      </c>
      <c r="N13" s="16"/>
    </row>
    <row r="14" spans="1:14" ht="15.75" thickBot="1" x14ac:dyDescent="0.3">
      <c r="A14" s="22" t="s">
        <v>16</v>
      </c>
      <c r="B14" s="23">
        <v>3660</v>
      </c>
      <c r="C14" s="24">
        <v>13300436</v>
      </c>
      <c r="D14" s="24">
        <v>1916000</v>
      </c>
      <c r="E14" s="24">
        <v>0</v>
      </c>
      <c r="F14" s="24">
        <v>0</v>
      </c>
      <c r="G14" s="25">
        <f t="shared" si="0"/>
        <v>15216436</v>
      </c>
      <c r="H14" s="23">
        <v>3517</v>
      </c>
      <c r="I14" s="24">
        <v>12862477</v>
      </c>
      <c r="J14" s="24">
        <v>1887900</v>
      </c>
      <c r="K14" s="24">
        <v>0</v>
      </c>
      <c r="L14" s="24">
        <v>0</v>
      </c>
      <c r="M14" s="25">
        <f t="shared" si="1"/>
        <v>14750377</v>
      </c>
      <c r="N14" s="16"/>
    </row>
    <row r="15" spans="1:14" ht="16.5" thickTop="1" thickBot="1" x14ac:dyDescent="0.3">
      <c r="A15" s="26" t="s">
        <v>28</v>
      </c>
      <c r="B15" s="27">
        <f t="shared" ref="B15:H15" si="2">SUM(B7:B14)</f>
        <v>23951</v>
      </c>
      <c r="C15" s="28">
        <f t="shared" si="2"/>
        <v>687802925</v>
      </c>
      <c r="D15" s="29">
        <f t="shared" si="2"/>
        <v>199442502.19999999</v>
      </c>
      <c r="E15" s="30">
        <f t="shared" si="2"/>
        <v>29816522</v>
      </c>
      <c r="F15" s="30">
        <f t="shared" si="2"/>
        <v>13497193.999999953</v>
      </c>
      <c r="G15" s="31">
        <f t="shared" si="2"/>
        <v>930559143.20000005</v>
      </c>
      <c r="H15" s="27">
        <f t="shared" si="2"/>
        <v>24160</v>
      </c>
      <c r="I15" s="28">
        <v>682734721</v>
      </c>
      <c r="J15" s="29">
        <v>201742758</v>
      </c>
      <c r="K15" s="30">
        <v>37751105</v>
      </c>
      <c r="L15" s="30">
        <v>48781202</v>
      </c>
      <c r="M15" s="31">
        <f>SUM(M7:M14)</f>
        <v>971009786</v>
      </c>
      <c r="N15" s="16"/>
    </row>
    <row r="16" spans="1:14" x14ac:dyDescent="0.25">
      <c r="B16" s="16"/>
      <c r="C16" s="16"/>
      <c r="D16" s="16"/>
      <c r="E16" s="16"/>
      <c r="F16" s="16"/>
      <c r="G16" s="16"/>
      <c r="H16" s="252"/>
      <c r="I16" s="252"/>
      <c r="J16" s="252"/>
      <c r="K16" s="252"/>
      <c r="L16" s="5"/>
      <c r="M16" s="253"/>
    </row>
    <row r="17" spans="1:13" x14ac:dyDescent="0.25">
      <c r="A17" s="2"/>
      <c r="D17" s="1"/>
      <c r="E17" s="1"/>
      <c r="F17" s="1"/>
      <c r="H17" s="73"/>
      <c r="I17" s="303"/>
      <c r="J17" s="305"/>
      <c r="K17" s="302"/>
      <c r="L17" s="313"/>
      <c r="M17" s="5"/>
    </row>
    <row r="18" spans="1:13" x14ac:dyDescent="0.25">
      <c r="D18" s="1"/>
      <c r="E18" s="1"/>
      <c r="F18" s="1"/>
      <c r="I18" s="73"/>
      <c r="L18" s="313"/>
    </row>
    <row r="19" spans="1:13" x14ac:dyDescent="0.25">
      <c r="A19" s="73"/>
      <c r="C19" s="73"/>
      <c r="D19" s="1"/>
      <c r="E19" s="1"/>
      <c r="F19" s="1"/>
      <c r="I19" s="73"/>
      <c r="J19" s="267"/>
      <c r="K19" s="267"/>
      <c r="L19" s="313"/>
    </row>
    <row r="20" spans="1:13" x14ac:dyDescent="0.25">
      <c r="D20" s="1"/>
      <c r="E20" s="1"/>
      <c r="F20" s="1"/>
      <c r="J20" s="267"/>
      <c r="K20" s="267"/>
      <c r="L20" s="313"/>
    </row>
    <row r="21" spans="1:13" x14ac:dyDescent="0.25">
      <c r="D21" s="1"/>
      <c r="E21" s="1"/>
      <c r="F21" s="1"/>
      <c r="I21" s="314"/>
      <c r="L21" s="313"/>
    </row>
    <row r="22" spans="1:13" x14ac:dyDescent="0.25">
      <c r="D22" s="1"/>
      <c r="E22" s="1"/>
      <c r="F22" s="1"/>
      <c r="I22" s="73"/>
      <c r="L22" s="313"/>
    </row>
    <row r="23" spans="1:13" x14ac:dyDescent="0.25">
      <c r="D23" s="1" t="s">
        <v>1</v>
      </c>
      <c r="E23" s="1"/>
      <c r="F23" s="1"/>
      <c r="L23" s="313"/>
    </row>
    <row r="24" spans="1:13" x14ac:dyDescent="0.25">
      <c r="D24" s="1"/>
      <c r="E24" s="1"/>
      <c r="F24" s="1"/>
      <c r="L24" s="313"/>
    </row>
    <row r="25" spans="1:13" x14ac:dyDescent="0.25">
      <c r="D25" s="1"/>
      <c r="E25" s="1"/>
      <c r="F25" s="1"/>
    </row>
    <row r="26" spans="1:13" x14ac:dyDescent="0.25">
      <c r="D26" s="1"/>
      <c r="E26" s="1"/>
      <c r="F26" s="1"/>
    </row>
    <row r="27" spans="1:13" x14ac:dyDescent="0.25">
      <c r="D27" s="1"/>
      <c r="E27" s="1"/>
      <c r="F27" s="1"/>
    </row>
    <row r="28" spans="1:13" x14ac:dyDescent="0.25">
      <c r="D28" s="1"/>
      <c r="E28" s="1"/>
      <c r="F28" s="1"/>
    </row>
    <row r="29" spans="1:13" x14ac:dyDescent="0.25">
      <c r="D29" s="1"/>
      <c r="E29" s="1"/>
      <c r="F29" s="1"/>
    </row>
    <row r="30" spans="1:13" x14ac:dyDescent="0.25">
      <c r="D30" s="1"/>
      <c r="E30" s="1"/>
      <c r="F30" s="1"/>
    </row>
    <row r="31" spans="1:13" x14ac:dyDescent="0.25">
      <c r="D31" s="1"/>
      <c r="E31" s="1"/>
      <c r="F31" s="1"/>
    </row>
    <row r="32" spans="1:13" x14ac:dyDescent="0.25">
      <c r="D32" s="1"/>
      <c r="E32" s="1"/>
      <c r="F32" s="1"/>
    </row>
    <row r="33" spans="4:6" x14ac:dyDescent="0.25">
      <c r="D33" s="1"/>
      <c r="E33" s="1"/>
      <c r="F33" s="1"/>
    </row>
    <row r="34" spans="4:6" x14ac:dyDescent="0.25">
      <c r="D34" s="1"/>
      <c r="E34" s="1"/>
      <c r="F34" s="1"/>
    </row>
    <row r="35" spans="4:6" x14ac:dyDescent="0.25">
      <c r="E35" s="1"/>
      <c r="F35" s="1"/>
    </row>
    <row r="36" spans="4:6" x14ac:dyDescent="0.25">
      <c r="E36" s="1"/>
      <c r="F36" s="1"/>
    </row>
    <row r="37" spans="4:6" x14ac:dyDescent="0.25">
      <c r="E37" s="1"/>
      <c r="F37" s="1"/>
    </row>
    <row r="38" spans="4:6" x14ac:dyDescent="0.25">
      <c r="E38" s="1"/>
      <c r="F38" s="1"/>
    </row>
    <row r="39" spans="4:6" x14ac:dyDescent="0.25">
      <c r="E39" s="1"/>
      <c r="F39" s="1"/>
    </row>
    <row r="40" spans="4:6" x14ac:dyDescent="0.25">
      <c r="E40" s="1"/>
      <c r="F40" s="1"/>
    </row>
    <row r="41" spans="4:6" x14ac:dyDescent="0.25">
      <c r="E41" s="1"/>
      <c r="F41" s="1"/>
    </row>
    <row r="42" spans="4:6" x14ac:dyDescent="0.25">
      <c r="E42" s="1"/>
      <c r="F42" s="1"/>
    </row>
    <row r="43" spans="4:6" x14ac:dyDescent="0.25">
      <c r="E43" s="1"/>
      <c r="F43" s="1"/>
    </row>
    <row r="44" spans="4:6" x14ac:dyDescent="0.25">
      <c r="E44" s="1"/>
      <c r="F44" s="1"/>
    </row>
    <row r="45" spans="4:6" x14ac:dyDescent="0.25">
      <c r="E45" s="1"/>
      <c r="F45" s="1"/>
    </row>
    <row r="46" spans="4:6" x14ac:dyDescent="0.25">
      <c r="E46" s="1"/>
      <c r="F46" s="1"/>
    </row>
    <row r="47" spans="4:6" x14ac:dyDescent="0.25">
      <c r="E47" s="1"/>
      <c r="F47" s="1"/>
    </row>
    <row r="48" spans="4:6" x14ac:dyDescent="0.25">
      <c r="E48" s="1"/>
      <c r="F48" s="1"/>
    </row>
    <row r="49" spans="5:6" x14ac:dyDescent="0.25">
      <c r="E49" s="1"/>
      <c r="F49" s="1"/>
    </row>
    <row r="50" spans="5:6" x14ac:dyDescent="0.25">
      <c r="E50" s="1"/>
      <c r="F50" s="1"/>
    </row>
    <row r="51" spans="5:6" x14ac:dyDescent="0.25">
      <c r="E51" s="1"/>
      <c r="F51" s="1"/>
    </row>
    <row r="52" spans="5:6" x14ac:dyDescent="0.25">
      <c r="E52" s="1"/>
      <c r="F52" s="1"/>
    </row>
    <row r="53" spans="5:6" x14ac:dyDescent="0.25">
      <c r="E53" s="1"/>
      <c r="F53" s="1"/>
    </row>
    <row r="54" spans="5:6" x14ac:dyDescent="0.25">
      <c r="E54" s="1"/>
      <c r="F54" s="1"/>
    </row>
    <row r="55" spans="5:6" x14ac:dyDescent="0.25">
      <c r="E55" s="1"/>
      <c r="F55" s="1"/>
    </row>
    <row r="56" spans="5:6" x14ac:dyDescent="0.25">
      <c r="E56" s="1"/>
      <c r="F56" s="1"/>
    </row>
    <row r="57" spans="5:6" x14ac:dyDescent="0.25">
      <c r="E57" s="1"/>
      <c r="F57" s="1"/>
    </row>
    <row r="58" spans="5:6" x14ac:dyDescent="0.25">
      <c r="E58" s="1"/>
      <c r="F58" s="1"/>
    </row>
    <row r="59" spans="5:6" x14ac:dyDescent="0.25">
      <c r="E59" s="1"/>
      <c r="F59" s="1"/>
    </row>
    <row r="60" spans="5:6" x14ac:dyDescent="0.25">
      <c r="E60" s="1"/>
      <c r="F60" s="1"/>
    </row>
    <row r="61" spans="5:6" x14ac:dyDescent="0.25">
      <c r="E61" s="1"/>
      <c r="F61" s="1"/>
    </row>
    <row r="62" spans="5:6" x14ac:dyDescent="0.25">
      <c r="E62" s="1"/>
      <c r="F62" s="1"/>
    </row>
    <row r="63" spans="5:6" x14ac:dyDescent="0.25">
      <c r="E63" s="1"/>
      <c r="F63" s="1"/>
    </row>
    <row r="64" spans="5:6" x14ac:dyDescent="0.25">
      <c r="E64" s="1"/>
      <c r="F64" s="1"/>
    </row>
    <row r="65" spans="5:6" x14ac:dyDescent="0.25">
      <c r="E65" s="1"/>
      <c r="F65" s="1"/>
    </row>
    <row r="66" spans="5:6" x14ac:dyDescent="0.25">
      <c r="E66" s="1"/>
      <c r="F66" s="1"/>
    </row>
    <row r="67" spans="5:6" x14ac:dyDescent="0.25">
      <c r="E67" s="1"/>
      <c r="F67" s="1"/>
    </row>
    <row r="68" spans="5:6" x14ac:dyDescent="0.25">
      <c r="E68" s="1"/>
      <c r="F68" s="1"/>
    </row>
    <row r="69" spans="5:6" x14ac:dyDescent="0.25">
      <c r="E69" s="1"/>
      <c r="F69" s="1"/>
    </row>
    <row r="70" spans="5:6" x14ac:dyDescent="0.25">
      <c r="E70" s="1"/>
      <c r="F70" s="1"/>
    </row>
    <row r="71" spans="5:6" x14ac:dyDescent="0.25">
      <c r="E71" s="1"/>
      <c r="F71" s="1"/>
    </row>
    <row r="72" spans="5:6" x14ac:dyDescent="0.25">
      <c r="E72" s="1"/>
      <c r="F72" s="1"/>
    </row>
    <row r="73" spans="5:6" x14ac:dyDescent="0.25">
      <c r="E73" s="1"/>
      <c r="F73" s="1"/>
    </row>
    <row r="74" spans="5:6" x14ac:dyDescent="0.25">
      <c r="E74" s="1"/>
      <c r="F74" s="1"/>
    </row>
    <row r="75" spans="5:6" x14ac:dyDescent="0.25">
      <c r="E75" s="1"/>
      <c r="F75" s="1"/>
    </row>
    <row r="76" spans="5:6" x14ac:dyDescent="0.25">
      <c r="E76" s="1"/>
      <c r="F76" s="1"/>
    </row>
    <row r="77" spans="5:6" x14ac:dyDescent="0.25">
      <c r="E77" s="1"/>
      <c r="F77" s="1"/>
    </row>
    <row r="78" spans="5:6" x14ac:dyDescent="0.25">
      <c r="E78" s="1"/>
      <c r="F78" s="1"/>
    </row>
    <row r="79" spans="5:6" x14ac:dyDescent="0.25">
      <c r="E79" s="1"/>
      <c r="F79" s="1"/>
    </row>
    <row r="80" spans="5:6" x14ac:dyDescent="0.25">
      <c r="E80" s="1"/>
      <c r="F80" s="1"/>
    </row>
    <row r="81" spans="5:6" x14ac:dyDescent="0.25">
      <c r="E81" s="1"/>
      <c r="F81" s="1"/>
    </row>
    <row r="82" spans="5:6" x14ac:dyDescent="0.25">
      <c r="E82" s="1"/>
      <c r="F82" s="1"/>
    </row>
    <row r="83" spans="5:6" x14ac:dyDescent="0.25">
      <c r="E83" s="1"/>
      <c r="F83" s="1"/>
    </row>
    <row r="84" spans="5:6" x14ac:dyDescent="0.25">
      <c r="E84" s="1"/>
      <c r="F84" s="1"/>
    </row>
    <row r="85" spans="5:6" x14ac:dyDescent="0.25">
      <c r="E85" s="1"/>
      <c r="F85" s="1"/>
    </row>
    <row r="86" spans="5:6" x14ac:dyDescent="0.25">
      <c r="E86" s="1"/>
      <c r="F86" s="1"/>
    </row>
    <row r="87" spans="5:6" x14ac:dyDescent="0.25">
      <c r="E87" s="1"/>
      <c r="F87" s="1"/>
    </row>
    <row r="88" spans="5:6" x14ac:dyDescent="0.25">
      <c r="E88" s="1"/>
      <c r="F88" s="1"/>
    </row>
    <row r="89" spans="5:6" x14ac:dyDescent="0.25">
      <c r="E89" s="1"/>
      <c r="F89" s="1"/>
    </row>
    <row r="90" spans="5:6" x14ac:dyDescent="0.25">
      <c r="E90" s="1"/>
      <c r="F90" s="1"/>
    </row>
    <row r="91" spans="5:6" x14ac:dyDescent="0.25">
      <c r="E91" s="1"/>
      <c r="F91" s="1"/>
    </row>
    <row r="92" spans="5:6" x14ac:dyDescent="0.25">
      <c r="E92" s="1"/>
      <c r="F92" s="1"/>
    </row>
    <row r="93" spans="5:6" x14ac:dyDescent="0.25">
      <c r="E93" s="1"/>
      <c r="F93" s="1"/>
    </row>
    <row r="94" spans="5:6" x14ac:dyDescent="0.25">
      <c r="E94" s="1"/>
      <c r="F94" s="1"/>
    </row>
    <row r="95" spans="5:6" x14ac:dyDescent="0.25">
      <c r="E95" s="1"/>
      <c r="F95" s="1"/>
    </row>
    <row r="96" spans="5:6" x14ac:dyDescent="0.25">
      <c r="E96" s="1"/>
      <c r="F96" s="1"/>
    </row>
    <row r="97" spans="5:6" x14ac:dyDescent="0.25">
      <c r="E97" s="1"/>
      <c r="F97" s="1"/>
    </row>
    <row r="98" spans="5:6" x14ac:dyDescent="0.25">
      <c r="E98" s="1"/>
      <c r="F98" s="1"/>
    </row>
    <row r="99" spans="5:6" x14ac:dyDescent="0.25">
      <c r="E99" s="1"/>
      <c r="F99" s="1"/>
    </row>
    <row r="100" spans="5:6" x14ac:dyDescent="0.25">
      <c r="E100" s="1"/>
      <c r="F100" s="1"/>
    </row>
    <row r="101" spans="5:6" x14ac:dyDescent="0.25">
      <c r="E101" s="1"/>
      <c r="F101" s="1"/>
    </row>
    <row r="102" spans="5:6" x14ac:dyDescent="0.25">
      <c r="E102" s="1"/>
      <c r="F102" s="1"/>
    </row>
    <row r="103" spans="5:6" x14ac:dyDescent="0.25">
      <c r="E103" s="1"/>
      <c r="F103" s="1"/>
    </row>
    <row r="104" spans="5:6" x14ac:dyDescent="0.25">
      <c r="E104" s="1"/>
      <c r="F104" s="1"/>
    </row>
    <row r="105" spans="5:6" x14ac:dyDescent="0.25">
      <c r="E105" s="1"/>
      <c r="F105" s="1"/>
    </row>
    <row r="106" spans="5:6" x14ac:dyDescent="0.25">
      <c r="E106" s="1"/>
      <c r="F106" s="1"/>
    </row>
    <row r="107" spans="5:6" x14ac:dyDescent="0.25">
      <c r="E107" s="1"/>
      <c r="F107" s="1"/>
    </row>
    <row r="108" spans="5:6" x14ac:dyDescent="0.25">
      <c r="E108" s="1"/>
      <c r="F108" s="1"/>
    </row>
    <row r="109" spans="5:6" x14ac:dyDescent="0.25">
      <c r="E109" s="1"/>
      <c r="F109" s="1"/>
    </row>
  </sheetData>
  <mergeCells count="3">
    <mergeCell ref="A5:A6"/>
    <mergeCell ref="B5:G5"/>
    <mergeCell ref="H5:M5"/>
  </mergeCells>
  <pageMargins left="0.32" right="0.2" top="0.78740157499999996" bottom="0.78740157499999996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selection activeCell="A15" sqref="A15"/>
    </sheetView>
  </sheetViews>
  <sheetFormatPr defaultColWidth="9.140625" defaultRowHeight="15" x14ac:dyDescent="0.25"/>
  <cols>
    <col min="1" max="2" width="10.140625" style="1" customWidth="1"/>
    <col min="3" max="3" width="9.5703125" style="1" customWidth="1"/>
    <col min="4" max="4" width="12.28515625" style="1" customWidth="1"/>
    <col min="5" max="5" width="11.85546875" style="1" bestFit="1" customWidth="1"/>
    <col min="6" max="6" width="10.85546875" style="1" bestFit="1" customWidth="1"/>
    <col min="7" max="7" width="11.28515625" style="1" bestFit="1" customWidth="1"/>
    <col min="8" max="8" width="9.42578125" style="1" customWidth="1"/>
    <col min="9" max="9" width="10.28515625" style="1" bestFit="1" customWidth="1"/>
    <col min="10" max="10" width="10" style="1" bestFit="1" customWidth="1"/>
    <col min="11" max="11" width="10" style="1" customWidth="1"/>
    <col min="12" max="12" width="9.42578125" style="1" customWidth="1"/>
    <col min="13" max="14" width="9.28515625" style="1" bestFit="1" customWidth="1"/>
    <col min="15" max="16384" width="9.140625" style="1"/>
  </cols>
  <sheetData>
    <row r="1" spans="1:14" x14ac:dyDescent="0.25">
      <c r="H1" s="73"/>
      <c r="I1" s="73"/>
      <c r="J1" s="73"/>
      <c r="K1" s="73"/>
    </row>
    <row r="2" spans="1:14" x14ac:dyDescent="0.25">
      <c r="H2" s="73"/>
      <c r="I2" s="73"/>
      <c r="J2" s="73"/>
      <c r="K2" s="73"/>
    </row>
    <row r="3" spans="1:14" ht="33.75" customHeight="1" x14ac:dyDescent="0.25">
      <c r="A3" s="368" t="s">
        <v>91</v>
      </c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</row>
    <row r="4" spans="1:14" ht="15.75" thickBot="1" x14ac:dyDescent="0.3">
      <c r="A4" s="159"/>
      <c r="B4" s="159"/>
      <c r="C4" s="159"/>
      <c r="D4" s="159"/>
      <c r="E4" s="160"/>
      <c r="F4" s="160"/>
      <c r="G4" s="160"/>
      <c r="H4" s="160"/>
      <c r="I4" s="160"/>
      <c r="J4" s="160"/>
      <c r="K4" s="160"/>
      <c r="L4" s="160"/>
      <c r="M4" s="161"/>
      <c r="N4" s="161"/>
    </row>
    <row r="5" spans="1:14" ht="15.75" thickBot="1" x14ac:dyDescent="0.3">
      <c r="A5" s="342" t="s">
        <v>90</v>
      </c>
      <c r="B5" s="343"/>
      <c r="C5" s="343"/>
      <c r="D5" s="343"/>
      <c r="E5" s="343"/>
      <c r="F5" s="343"/>
      <c r="G5" s="343"/>
      <c r="H5" s="343"/>
      <c r="I5" s="343"/>
      <c r="J5" s="343"/>
      <c r="K5" s="343"/>
      <c r="L5" s="343"/>
      <c r="M5" s="343"/>
      <c r="N5" s="344"/>
    </row>
    <row r="6" spans="1:14" ht="15" customHeight="1" x14ac:dyDescent="0.25">
      <c r="A6" s="356" t="s">
        <v>38</v>
      </c>
      <c r="B6" s="358" t="s">
        <v>39</v>
      </c>
      <c r="C6" s="366" t="s">
        <v>60</v>
      </c>
      <c r="D6" s="369" t="s">
        <v>41</v>
      </c>
      <c r="E6" s="371" t="s">
        <v>42</v>
      </c>
      <c r="F6" s="361"/>
      <c r="G6" s="361"/>
      <c r="H6" s="361"/>
      <c r="I6" s="361"/>
      <c r="J6" s="361"/>
      <c r="K6" s="361"/>
      <c r="L6" s="361"/>
      <c r="M6" s="361"/>
      <c r="N6" s="362"/>
    </row>
    <row r="7" spans="1:14" ht="45.75" thickBot="1" x14ac:dyDescent="0.3">
      <c r="A7" s="357"/>
      <c r="B7" s="359"/>
      <c r="C7" s="367"/>
      <c r="D7" s="370"/>
      <c r="E7" s="162" t="s">
        <v>44</v>
      </c>
      <c r="F7" s="269" t="s">
        <v>45</v>
      </c>
      <c r="G7" s="269" t="s">
        <v>46</v>
      </c>
      <c r="H7" s="269" t="s">
        <v>47</v>
      </c>
      <c r="I7" s="269" t="s">
        <v>48</v>
      </c>
      <c r="J7" s="269" t="s">
        <v>49</v>
      </c>
      <c r="K7" s="269" t="s">
        <v>82</v>
      </c>
      <c r="L7" s="96" t="s">
        <v>50</v>
      </c>
      <c r="M7" s="269" t="s">
        <v>51</v>
      </c>
      <c r="N7" s="97" t="s">
        <v>52</v>
      </c>
    </row>
    <row r="8" spans="1:14" ht="15.75" thickTop="1" x14ac:dyDescent="0.25">
      <c r="A8" s="98" t="s">
        <v>101</v>
      </c>
      <c r="B8" s="123">
        <v>888.74099999999999</v>
      </c>
      <c r="C8" s="124">
        <f>SUM(E8:N8)</f>
        <v>303341383</v>
      </c>
      <c r="D8" s="127">
        <f>C8/B8/12</f>
        <v>28442.986858188535</v>
      </c>
      <c r="E8" s="163">
        <v>203629015</v>
      </c>
      <c r="F8" s="124">
        <v>58337579</v>
      </c>
      <c r="G8" s="124">
        <v>11373343</v>
      </c>
      <c r="H8" s="124">
        <v>11469938</v>
      </c>
      <c r="I8" s="124">
        <v>5929749</v>
      </c>
      <c r="J8" s="124">
        <v>3622676</v>
      </c>
      <c r="K8" s="124">
        <v>384086</v>
      </c>
      <c r="L8" s="124">
        <v>8192152</v>
      </c>
      <c r="M8" s="124">
        <v>282403</v>
      </c>
      <c r="N8" s="127">
        <v>120442</v>
      </c>
    </row>
    <row r="9" spans="1:14" x14ac:dyDescent="0.25">
      <c r="A9" s="105" t="s">
        <v>10</v>
      </c>
      <c r="B9" s="151">
        <v>28.475000000000001</v>
      </c>
      <c r="C9" s="124">
        <f t="shared" ref="C9:C14" si="0">SUM(E9:N9)</f>
        <v>10463662</v>
      </c>
      <c r="D9" s="127">
        <f t="shared" ref="D9:D14" si="1">C9/B9/12</f>
        <v>30622.364647351478</v>
      </c>
      <c r="E9" s="164">
        <v>7192741</v>
      </c>
      <c r="F9" s="130">
        <v>1926812</v>
      </c>
      <c r="G9" s="130">
        <v>379677</v>
      </c>
      <c r="H9" s="130">
        <v>444868</v>
      </c>
      <c r="I9" s="130">
        <v>248387</v>
      </c>
      <c r="J9" s="130">
        <v>116828</v>
      </c>
      <c r="K9" s="130">
        <v>0</v>
      </c>
      <c r="L9" s="130">
        <v>150102</v>
      </c>
      <c r="M9" s="130">
        <v>4247</v>
      </c>
      <c r="N9" s="165">
        <v>0</v>
      </c>
    </row>
    <row r="10" spans="1:14" ht="22.5" x14ac:dyDescent="0.25">
      <c r="A10" s="105" t="s">
        <v>56</v>
      </c>
      <c r="B10" s="151">
        <v>104.239</v>
      </c>
      <c r="C10" s="124">
        <f t="shared" si="0"/>
        <v>35062695</v>
      </c>
      <c r="D10" s="127">
        <f t="shared" si="1"/>
        <v>28030.691487830849</v>
      </c>
      <c r="E10" s="164">
        <v>23196008</v>
      </c>
      <c r="F10" s="130">
        <v>6417499</v>
      </c>
      <c r="G10" s="130">
        <v>1829373</v>
      </c>
      <c r="H10" s="130">
        <v>1652886</v>
      </c>
      <c r="I10" s="130">
        <v>709440</v>
      </c>
      <c r="J10" s="130">
        <v>1077975</v>
      </c>
      <c r="K10" s="130">
        <v>70157</v>
      </c>
      <c r="L10" s="130">
        <v>105029</v>
      </c>
      <c r="M10" s="130">
        <v>2910</v>
      </c>
      <c r="N10" s="165">
        <v>1418</v>
      </c>
    </row>
    <row r="11" spans="1:14" x14ac:dyDescent="0.25">
      <c r="A11" s="105" t="s">
        <v>26</v>
      </c>
      <c r="B11" s="151">
        <v>8.4849999999999994</v>
      </c>
      <c r="C11" s="124">
        <f t="shared" si="0"/>
        <v>2606606</v>
      </c>
      <c r="D11" s="127">
        <f t="shared" si="1"/>
        <v>25600.137497544685</v>
      </c>
      <c r="E11" s="164">
        <v>1732411</v>
      </c>
      <c r="F11" s="130">
        <v>538293</v>
      </c>
      <c r="G11" s="130">
        <v>111356</v>
      </c>
      <c r="H11" s="130">
        <v>80100</v>
      </c>
      <c r="I11" s="130">
        <v>58033</v>
      </c>
      <c r="J11" s="130">
        <v>74460</v>
      </c>
      <c r="K11" s="130">
        <v>0</v>
      </c>
      <c r="L11" s="130">
        <v>0</v>
      </c>
      <c r="M11" s="130">
        <v>1706</v>
      </c>
      <c r="N11" s="165">
        <v>10247</v>
      </c>
    </row>
    <row r="12" spans="1:14" x14ac:dyDescent="0.25">
      <c r="A12" s="106" t="s">
        <v>27</v>
      </c>
      <c r="B12" s="166">
        <v>0</v>
      </c>
      <c r="C12" s="124">
        <f t="shared" si="0"/>
        <v>0</v>
      </c>
      <c r="D12" s="127">
        <v>0</v>
      </c>
      <c r="E12" s="167">
        <v>0</v>
      </c>
      <c r="F12" s="168">
        <v>0</v>
      </c>
      <c r="G12" s="168">
        <v>0</v>
      </c>
      <c r="H12" s="168">
        <v>0</v>
      </c>
      <c r="I12" s="168">
        <v>0</v>
      </c>
      <c r="J12" s="168">
        <v>0</v>
      </c>
      <c r="K12" s="168">
        <v>0</v>
      </c>
      <c r="L12" s="168">
        <v>0</v>
      </c>
      <c r="M12" s="168">
        <v>0</v>
      </c>
      <c r="N12" s="169">
        <v>0</v>
      </c>
    </row>
    <row r="13" spans="1:14" x14ac:dyDescent="0.25">
      <c r="A13" s="132" t="s">
        <v>11</v>
      </c>
      <c r="B13" s="166">
        <v>75.433999999999997</v>
      </c>
      <c r="C13" s="124">
        <f t="shared" si="0"/>
        <v>25443784</v>
      </c>
      <c r="D13" s="127">
        <f t="shared" si="1"/>
        <v>28108.21822166839</v>
      </c>
      <c r="E13" s="167">
        <v>15669628</v>
      </c>
      <c r="F13" s="168">
        <v>3985378</v>
      </c>
      <c r="G13" s="168">
        <v>979995</v>
      </c>
      <c r="H13" s="168">
        <v>679021</v>
      </c>
      <c r="I13" s="168">
        <v>699969</v>
      </c>
      <c r="J13" s="168">
        <v>504199</v>
      </c>
      <c r="K13" s="168">
        <v>0</v>
      </c>
      <c r="L13" s="168">
        <v>665728</v>
      </c>
      <c r="M13" s="168">
        <v>335247</v>
      </c>
      <c r="N13" s="169">
        <v>1924619</v>
      </c>
    </row>
    <row r="14" spans="1:14" ht="23.25" thickBot="1" x14ac:dyDescent="0.3">
      <c r="A14" s="107" t="s">
        <v>57</v>
      </c>
      <c r="B14" s="133">
        <v>123.78</v>
      </c>
      <c r="C14" s="134">
        <f t="shared" si="0"/>
        <v>38806626</v>
      </c>
      <c r="D14" s="259">
        <f t="shared" si="1"/>
        <v>26126.074486993053</v>
      </c>
      <c r="E14" s="171">
        <v>28328628</v>
      </c>
      <c r="F14" s="134">
        <v>6295731</v>
      </c>
      <c r="G14" s="134">
        <v>1461283</v>
      </c>
      <c r="H14" s="134">
        <v>1105055</v>
      </c>
      <c r="I14" s="134">
        <v>1110575</v>
      </c>
      <c r="J14" s="134">
        <v>32904</v>
      </c>
      <c r="K14" s="134">
        <v>0</v>
      </c>
      <c r="L14" s="134">
        <v>39724</v>
      </c>
      <c r="M14" s="134">
        <v>11852</v>
      </c>
      <c r="N14" s="170">
        <v>420874</v>
      </c>
    </row>
    <row r="15" spans="1:14" ht="16.5" thickTop="1" thickBot="1" x14ac:dyDescent="0.3">
      <c r="A15" s="172" t="s">
        <v>105</v>
      </c>
      <c r="B15" s="138">
        <f>SUM(B8:B14)</f>
        <v>1229.154</v>
      </c>
      <c r="C15" s="139">
        <f>SUM(C8:C14)</f>
        <v>415724756</v>
      </c>
      <c r="D15" s="260">
        <f>C15/B15/12</f>
        <v>28185.019669355239</v>
      </c>
      <c r="E15" s="173">
        <f>SUM(E8:E14)</f>
        <v>279748431</v>
      </c>
      <c r="F15" s="139">
        <f t="shared" ref="F15:N15" si="2">SUM(F8:F14)</f>
        <v>77501292</v>
      </c>
      <c r="G15" s="139">
        <f t="shared" si="2"/>
        <v>16135027</v>
      </c>
      <c r="H15" s="139">
        <f t="shared" si="2"/>
        <v>15431868</v>
      </c>
      <c r="I15" s="139">
        <f t="shared" si="2"/>
        <v>8756153</v>
      </c>
      <c r="J15" s="139">
        <f t="shared" si="2"/>
        <v>5429042</v>
      </c>
      <c r="K15" s="139">
        <f t="shared" si="2"/>
        <v>454243</v>
      </c>
      <c r="L15" s="139">
        <f t="shared" si="2"/>
        <v>9152735</v>
      </c>
      <c r="M15" s="139">
        <f t="shared" si="2"/>
        <v>638365</v>
      </c>
      <c r="N15" s="120">
        <f t="shared" si="2"/>
        <v>2477600</v>
      </c>
    </row>
    <row r="16" spans="1:14" x14ac:dyDescent="0.25">
      <c r="A16" s="245"/>
      <c r="B16" s="300"/>
      <c r="C16" s="245"/>
      <c r="D16" s="245"/>
      <c r="E16" s="245"/>
      <c r="F16" s="245"/>
      <c r="G16" s="245"/>
      <c r="H16" s="245"/>
      <c r="I16" s="245"/>
      <c r="J16" s="245"/>
      <c r="K16" s="245"/>
      <c r="L16" s="245"/>
      <c r="M16" s="245"/>
    </row>
    <row r="17" spans="2:4" ht="53.25" customHeight="1" x14ac:dyDescent="0.25">
      <c r="B17" s="93" t="s">
        <v>1</v>
      </c>
    </row>
    <row r="19" spans="2:4" x14ac:dyDescent="0.25">
      <c r="D19" s="93"/>
    </row>
    <row r="20" spans="2:4" x14ac:dyDescent="0.25">
      <c r="D20" s="93"/>
    </row>
    <row r="21" spans="2:4" x14ac:dyDescent="0.25">
      <c r="D21" s="93"/>
    </row>
    <row r="22" spans="2:4" x14ac:dyDescent="0.25">
      <c r="D22" s="93"/>
    </row>
    <row r="23" spans="2:4" x14ac:dyDescent="0.25">
      <c r="D23" s="93"/>
    </row>
    <row r="24" spans="2:4" x14ac:dyDescent="0.25">
      <c r="D24" s="93"/>
    </row>
    <row r="25" spans="2:4" x14ac:dyDescent="0.25">
      <c r="D25" s="93"/>
    </row>
    <row r="26" spans="2:4" x14ac:dyDescent="0.25">
      <c r="D26" s="93"/>
    </row>
    <row r="27" spans="2:4" x14ac:dyDescent="0.25">
      <c r="D27" s="93"/>
    </row>
    <row r="28" spans="2:4" x14ac:dyDescent="0.25">
      <c r="D28" s="93"/>
    </row>
    <row r="29" spans="2:4" x14ac:dyDescent="0.25">
      <c r="D29" s="93"/>
    </row>
    <row r="30" spans="2:4" x14ac:dyDescent="0.25">
      <c r="D30" s="93"/>
    </row>
    <row r="31" spans="2:4" x14ac:dyDescent="0.25">
      <c r="D31" s="93"/>
    </row>
    <row r="32" spans="2:4" x14ac:dyDescent="0.25">
      <c r="D32" s="93"/>
    </row>
    <row r="33" spans="4:4" x14ac:dyDescent="0.25">
      <c r="D33" s="93"/>
    </row>
    <row r="34" spans="4:4" x14ac:dyDescent="0.25">
      <c r="D34" s="93"/>
    </row>
    <row r="35" spans="4:4" x14ac:dyDescent="0.25">
      <c r="D35" s="93"/>
    </row>
    <row r="36" spans="4:4" x14ac:dyDescent="0.25">
      <c r="D36" s="93"/>
    </row>
  </sheetData>
  <mergeCells count="7">
    <mergeCell ref="A3:N3"/>
    <mergeCell ref="A5:N5"/>
    <mergeCell ref="A6:A7"/>
    <mergeCell ref="B6:B7"/>
    <mergeCell ref="C6:C7"/>
    <mergeCell ref="D6:D7"/>
    <mergeCell ref="E6:N6"/>
  </mergeCells>
  <pageMargins left="0.2" right="0.2" top="0.78740157499999996" bottom="0.78740157499999996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A14" sqref="A14"/>
    </sheetView>
  </sheetViews>
  <sheetFormatPr defaultRowHeight="15" x14ac:dyDescent="0.25"/>
  <cols>
    <col min="1" max="2" width="10.140625" customWidth="1"/>
    <col min="3" max="3" width="10.5703125" customWidth="1"/>
    <col min="4" max="4" width="12.7109375" customWidth="1"/>
    <col min="5" max="5" width="11.140625" customWidth="1"/>
    <col min="6" max="6" width="10.85546875" customWidth="1"/>
    <col min="7" max="7" width="9.28515625" customWidth="1"/>
    <col min="8" max="8" width="9.42578125" customWidth="1"/>
    <col min="9" max="9" width="9.140625" customWidth="1"/>
    <col min="10" max="10" width="9.5703125" customWidth="1"/>
    <col min="11" max="11" width="11.7109375" customWidth="1"/>
    <col min="12" max="12" width="13.85546875" customWidth="1"/>
  </cols>
  <sheetData>
    <row r="1" spans="1:13" x14ac:dyDescent="0.25">
      <c r="H1" s="174"/>
      <c r="I1" s="174"/>
      <c r="J1" s="174"/>
    </row>
    <row r="2" spans="1:13" x14ac:dyDescent="0.25">
      <c r="H2" s="174"/>
      <c r="I2" s="174"/>
      <c r="J2" s="174"/>
    </row>
    <row r="3" spans="1:13" ht="34.5" customHeight="1" x14ac:dyDescent="0.25">
      <c r="A3" s="363" t="s">
        <v>94</v>
      </c>
      <c r="B3" s="363"/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6"/>
    </row>
    <row r="4" spans="1:13" ht="15.75" thickBot="1" x14ac:dyDescent="0.3">
      <c r="A4" s="159"/>
      <c r="B4" s="159"/>
      <c r="C4" s="159"/>
      <c r="D4" s="159"/>
      <c r="E4" s="159"/>
      <c r="F4" s="159"/>
      <c r="G4" s="159"/>
      <c r="H4" s="159"/>
      <c r="I4" s="159"/>
      <c r="J4" s="159"/>
      <c r="K4" s="175"/>
      <c r="L4" s="175"/>
      <c r="M4" s="175"/>
    </row>
    <row r="5" spans="1:13" ht="15.75" thickBot="1" x14ac:dyDescent="0.3">
      <c r="A5" s="372" t="s">
        <v>93</v>
      </c>
      <c r="B5" s="373"/>
      <c r="C5" s="373"/>
      <c r="D5" s="373"/>
      <c r="E5" s="373"/>
      <c r="F5" s="373"/>
      <c r="G5" s="373"/>
      <c r="H5" s="373"/>
      <c r="I5" s="373"/>
      <c r="J5" s="373"/>
      <c r="K5" s="373"/>
      <c r="L5" s="374"/>
    </row>
    <row r="6" spans="1:13" ht="15" customHeight="1" x14ac:dyDescent="0.25">
      <c r="A6" s="364" t="s">
        <v>38</v>
      </c>
      <c r="B6" s="358" t="s">
        <v>39</v>
      </c>
      <c r="C6" s="366" t="s">
        <v>54</v>
      </c>
      <c r="D6" s="369" t="s">
        <v>41</v>
      </c>
      <c r="E6" s="354" t="s">
        <v>42</v>
      </c>
      <c r="F6" s="354"/>
      <c r="G6" s="354"/>
      <c r="H6" s="354"/>
      <c r="I6" s="354"/>
      <c r="J6" s="354"/>
      <c r="K6" s="354"/>
      <c r="L6" s="355"/>
    </row>
    <row r="7" spans="1:13" ht="61.5" customHeight="1" thickBot="1" x14ac:dyDescent="0.3">
      <c r="A7" s="365"/>
      <c r="B7" s="359"/>
      <c r="C7" s="367"/>
      <c r="D7" s="370"/>
      <c r="E7" s="162" t="s">
        <v>44</v>
      </c>
      <c r="F7" s="95" t="s">
        <v>45</v>
      </c>
      <c r="G7" s="95" t="s">
        <v>46</v>
      </c>
      <c r="H7" s="95" t="s">
        <v>47</v>
      </c>
      <c r="I7" s="95" t="s">
        <v>48</v>
      </c>
      <c r="J7" s="95" t="s">
        <v>49</v>
      </c>
      <c r="K7" s="95" t="s">
        <v>51</v>
      </c>
      <c r="L7" s="97" t="s">
        <v>52</v>
      </c>
    </row>
    <row r="8" spans="1:13" ht="23.25" customHeight="1" thickTop="1" x14ac:dyDescent="0.25">
      <c r="A8" s="143" t="s">
        <v>25</v>
      </c>
      <c r="B8" s="144">
        <v>199.43899999999999</v>
      </c>
      <c r="C8" s="145">
        <f t="shared" ref="C8:C13" si="0">SUM(E8:L8)</f>
        <v>29948287</v>
      </c>
      <c r="D8" s="127">
        <f>C8/B8/12</f>
        <v>12513.553434049174</v>
      </c>
      <c r="E8" s="163">
        <v>24294615</v>
      </c>
      <c r="F8" s="124">
        <v>2936784</v>
      </c>
      <c r="G8" s="124">
        <v>437181</v>
      </c>
      <c r="H8" s="124">
        <v>2061512.0000000002</v>
      </c>
      <c r="I8" s="124">
        <v>133478</v>
      </c>
      <c r="J8" s="124">
        <v>0</v>
      </c>
      <c r="K8" s="124">
        <v>7633</v>
      </c>
      <c r="L8" s="127">
        <v>77084</v>
      </c>
    </row>
    <row r="9" spans="1:13" ht="23.25" customHeight="1" x14ac:dyDescent="0.25">
      <c r="A9" s="148" t="s">
        <v>102</v>
      </c>
      <c r="B9" s="149">
        <v>405.00599999999997</v>
      </c>
      <c r="C9" s="145">
        <f t="shared" si="0"/>
        <v>70506143</v>
      </c>
      <c r="D9" s="127">
        <f t="shared" ref="D9:D14" si="1">C9/B9/12</f>
        <v>14507.221909469656</v>
      </c>
      <c r="E9" s="164">
        <v>55163132</v>
      </c>
      <c r="F9" s="130">
        <v>6935609</v>
      </c>
      <c r="G9" s="130">
        <v>1980718</v>
      </c>
      <c r="H9" s="130">
        <v>4903590</v>
      </c>
      <c r="I9" s="130">
        <v>1070343</v>
      </c>
      <c r="J9" s="130">
        <v>664</v>
      </c>
      <c r="K9" s="130">
        <v>121964</v>
      </c>
      <c r="L9" s="165">
        <v>330123</v>
      </c>
    </row>
    <row r="10" spans="1:13" ht="23.25" customHeight="1" x14ac:dyDescent="0.25">
      <c r="A10" s="148" t="s">
        <v>59</v>
      </c>
      <c r="B10" s="149">
        <v>24.672000000000001</v>
      </c>
      <c r="C10" s="145">
        <f t="shared" si="0"/>
        <v>4927473</v>
      </c>
      <c r="D10" s="127">
        <f t="shared" si="1"/>
        <v>16643.269698443579</v>
      </c>
      <c r="E10" s="164">
        <v>3419641</v>
      </c>
      <c r="F10" s="130">
        <v>471231</v>
      </c>
      <c r="G10" s="130">
        <v>191478</v>
      </c>
      <c r="H10" s="130">
        <v>774206</v>
      </c>
      <c r="I10" s="130">
        <v>60523</v>
      </c>
      <c r="J10" s="130">
        <v>0</v>
      </c>
      <c r="K10" s="130">
        <v>0</v>
      </c>
      <c r="L10" s="165">
        <v>10394</v>
      </c>
    </row>
    <row r="11" spans="1:13" ht="23.25" customHeight="1" x14ac:dyDescent="0.25">
      <c r="A11" s="148" t="s">
        <v>26</v>
      </c>
      <c r="B11" s="149">
        <v>1.7430000000000001</v>
      </c>
      <c r="C11" s="145">
        <f t="shared" si="0"/>
        <v>281885</v>
      </c>
      <c r="D11" s="127">
        <f t="shared" si="1"/>
        <v>13477.003251099637</v>
      </c>
      <c r="E11" s="164">
        <v>218752</v>
      </c>
      <c r="F11" s="130">
        <v>28202</v>
      </c>
      <c r="G11" s="130">
        <v>9431</v>
      </c>
      <c r="H11" s="130">
        <v>25500</v>
      </c>
      <c r="I11" s="130">
        <v>0</v>
      </c>
      <c r="J11" s="130">
        <v>0</v>
      </c>
      <c r="K11" s="130">
        <v>0</v>
      </c>
      <c r="L11" s="165">
        <v>0</v>
      </c>
    </row>
    <row r="12" spans="1:13" ht="23.25" customHeight="1" x14ac:dyDescent="0.25">
      <c r="A12" s="150" t="s">
        <v>27</v>
      </c>
      <c r="B12" s="151">
        <v>484.47</v>
      </c>
      <c r="C12" s="145">
        <f t="shared" si="0"/>
        <v>84462851</v>
      </c>
      <c r="D12" s="127">
        <f t="shared" si="1"/>
        <v>14528.393742990622</v>
      </c>
      <c r="E12" s="164">
        <v>67067678</v>
      </c>
      <c r="F12" s="130">
        <v>8670488</v>
      </c>
      <c r="G12" s="130">
        <v>1926336</v>
      </c>
      <c r="H12" s="130">
        <v>4996408</v>
      </c>
      <c r="I12" s="130">
        <v>1772788</v>
      </c>
      <c r="J12" s="130">
        <v>0</v>
      </c>
      <c r="K12" s="130">
        <v>16646</v>
      </c>
      <c r="L12" s="165">
        <v>12507</v>
      </c>
    </row>
    <row r="13" spans="1:13" ht="23.25" customHeight="1" thickBot="1" x14ac:dyDescent="0.3">
      <c r="A13" s="153" t="s">
        <v>53</v>
      </c>
      <c r="B13" s="133">
        <v>51.915999999999997</v>
      </c>
      <c r="C13" s="154">
        <f t="shared" si="0"/>
        <v>9879857</v>
      </c>
      <c r="D13" s="259">
        <f t="shared" si="1"/>
        <v>15858.722102370497</v>
      </c>
      <c r="E13" s="171">
        <v>7499749</v>
      </c>
      <c r="F13" s="134">
        <v>977543</v>
      </c>
      <c r="G13" s="134">
        <v>608487</v>
      </c>
      <c r="H13" s="134">
        <v>719966</v>
      </c>
      <c r="I13" s="134">
        <v>28010</v>
      </c>
      <c r="J13" s="134">
        <v>0</v>
      </c>
      <c r="K13" s="134">
        <v>6766</v>
      </c>
      <c r="L13" s="170">
        <v>39336</v>
      </c>
    </row>
    <row r="14" spans="1:13" ht="23.25" customHeight="1" thickTop="1" thickBot="1" x14ac:dyDescent="0.3">
      <c r="A14" s="114" t="s">
        <v>28</v>
      </c>
      <c r="B14" s="138">
        <v>1167.2459999999999</v>
      </c>
      <c r="C14" s="139">
        <f>SUM(C8:C13)</f>
        <v>200006496</v>
      </c>
      <c r="D14" s="120">
        <f t="shared" si="1"/>
        <v>14279.087698737028</v>
      </c>
      <c r="E14" s="173">
        <v>157663567</v>
      </c>
      <c r="F14" s="139">
        <v>20019857</v>
      </c>
      <c r="G14" s="139">
        <v>5153631</v>
      </c>
      <c r="H14" s="139">
        <v>13481182</v>
      </c>
      <c r="I14" s="139">
        <v>3065142</v>
      </c>
      <c r="J14" s="139">
        <v>664</v>
      </c>
      <c r="K14" s="139">
        <v>153009</v>
      </c>
      <c r="L14" s="120">
        <v>469444</v>
      </c>
    </row>
    <row r="15" spans="1:13" x14ac:dyDescent="0.25">
      <c r="D15" s="242"/>
    </row>
    <row r="16" spans="1:13" x14ac:dyDescent="0.25">
      <c r="A16" s="236"/>
      <c r="B16" s="243"/>
      <c r="C16" s="244"/>
      <c r="D16" s="243"/>
      <c r="E16" s="243"/>
      <c r="F16" s="243"/>
      <c r="G16" s="243"/>
      <c r="H16" s="243"/>
      <c r="I16" s="243"/>
      <c r="J16" s="243"/>
      <c r="K16" s="243"/>
      <c r="L16" s="236"/>
    </row>
    <row r="17" spans="4:5" x14ac:dyDescent="0.25">
      <c r="D17" s="92"/>
      <c r="E17" s="92"/>
    </row>
    <row r="18" spans="4:5" x14ac:dyDescent="0.25">
      <c r="D18" s="92"/>
      <c r="E18" s="92"/>
    </row>
    <row r="19" spans="4:5" x14ac:dyDescent="0.25">
      <c r="D19" s="92"/>
      <c r="E19" s="92"/>
    </row>
    <row r="20" spans="4:5" x14ac:dyDescent="0.25">
      <c r="D20" s="92"/>
      <c r="E20" s="92"/>
    </row>
    <row r="21" spans="4:5" x14ac:dyDescent="0.25">
      <c r="D21" s="92"/>
      <c r="E21" s="92"/>
    </row>
    <row r="22" spans="4:5" x14ac:dyDescent="0.25">
      <c r="D22" s="92"/>
      <c r="E22" s="92"/>
    </row>
    <row r="23" spans="4:5" x14ac:dyDescent="0.25">
      <c r="D23" s="92"/>
      <c r="E23" s="92"/>
    </row>
  </sheetData>
  <mergeCells count="7">
    <mergeCell ref="A3:L3"/>
    <mergeCell ref="A5:L5"/>
    <mergeCell ref="A6:A7"/>
    <mergeCell ref="B6:B7"/>
    <mergeCell ref="C6:C7"/>
    <mergeCell ref="D6:D7"/>
    <mergeCell ref="E6:L6"/>
  </mergeCells>
  <pageMargins left="0.7" right="0.7" top="0.78740157499999996" bottom="0.78740157499999996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A15" sqref="A15"/>
    </sheetView>
  </sheetViews>
  <sheetFormatPr defaultColWidth="9.140625" defaultRowHeight="15" x14ac:dyDescent="0.25"/>
  <cols>
    <col min="1" max="1" width="11.7109375" style="1" customWidth="1"/>
    <col min="2" max="2" width="10.140625" style="1" customWidth="1"/>
    <col min="3" max="3" width="10.28515625" style="1" customWidth="1"/>
    <col min="4" max="4" width="12.85546875" style="1" bestFit="1" customWidth="1"/>
    <col min="5" max="5" width="11.85546875" style="1" bestFit="1" customWidth="1"/>
    <col min="6" max="6" width="10" style="1" bestFit="1" customWidth="1"/>
    <col min="7" max="7" width="10.28515625" style="1" bestFit="1" customWidth="1"/>
    <col min="8" max="8" width="10" style="1" bestFit="1" customWidth="1"/>
    <col min="9" max="9" width="9.28515625" style="1" bestFit="1" customWidth="1"/>
    <col min="10" max="11" width="9.7109375" style="1" bestFit="1" customWidth="1"/>
    <col min="12" max="12" width="9.28515625" style="1" bestFit="1" customWidth="1"/>
    <col min="13" max="16384" width="9.140625" style="1"/>
  </cols>
  <sheetData>
    <row r="1" spans="1:12" x14ac:dyDescent="0.25">
      <c r="H1" s="73"/>
      <c r="I1" s="73"/>
      <c r="J1" s="73"/>
    </row>
    <row r="2" spans="1:12" x14ac:dyDescent="0.25">
      <c r="H2" s="73"/>
      <c r="I2" s="73"/>
      <c r="J2" s="73"/>
    </row>
    <row r="3" spans="1:12" ht="34.5" customHeight="1" x14ac:dyDescent="0.25">
      <c r="A3" s="363" t="s">
        <v>95</v>
      </c>
      <c r="B3" s="363"/>
      <c r="C3" s="363"/>
      <c r="D3" s="363"/>
      <c r="E3" s="363"/>
      <c r="F3" s="363"/>
      <c r="G3" s="363"/>
      <c r="H3" s="363"/>
      <c r="I3" s="363"/>
      <c r="J3" s="363"/>
      <c r="K3" s="363"/>
      <c r="L3" s="363"/>
    </row>
    <row r="4" spans="1:12" ht="15.75" thickBot="1" x14ac:dyDescent="0.3">
      <c r="E4" s="122"/>
      <c r="F4" s="122"/>
      <c r="G4" s="122"/>
      <c r="H4" s="122"/>
      <c r="I4" s="122"/>
      <c r="J4" s="122"/>
      <c r="K4" s="122"/>
      <c r="L4" s="122"/>
    </row>
    <row r="5" spans="1:12" ht="15.75" thickBot="1" x14ac:dyDescent="0.3">
      <c r="A5" s="342" t="s">
        <v>96</v>
      </c>
      <c r="B5" s="343"/>
      <c r="C5" s="343"/>
      <c r="D5" s="343"/>
      <c r="E5" s="343"/>
      <c r="F5" s="343"/>
      <c r="G5" s="343"/>
      <c r="H5" s="343"/>
      <c r="I5" s="343"/>
      <c r="J5" s="343"/>
      <c r="K5" s="343"/>
      <c r="L5" s="344"/>
    </row>
    <row r="6" spans="1:12" ht="15" customHeight="1" x14ac:dyDescent="0.25">
      <c r="A6" s="356" t="s">
        <v>38</v>
      </c>
      <c r="B6" s="358" t="s">
        <v>39</v>
      </c>
      <c r="C6" s="366" t="s">
        <v>60</v>
      </c>
      <c r="D6" s="351" t="s">
        <v>41</v>
      </c>
      <c r="E6" s="353" t="s">
        <v>42</v>
      </c>
      <c r="F6" s="354"/>
      <c r="G6" s="354"/>
      <c r="H6" s="354"/>
      <c r="I6" s="354"/>
      <c r="J6" s="354"/>
      <c r="K6" s="354"/>
      <c r="L6" s="355"/>
    </row>
    <row r="7" spans="1:12" ht="60.75" customHeight="1" thickBot="1" x14ac:dyDescent="0.3">
      <c r="A7" s="357"/>
      <c r="B7" s="359"/>
      <c r="C7" s="367"/>
      <c r="D7" s="352"/>
      <c r="E7" s="268" t="s">
        <v>44</v>
      </c>
      <c r="F7" s="269" t="s">
        <v>45</v>
      </c>
      <c r="G7" s="269" t="s">
        <v>46</v>
      </c>
      <c r="H7" s="269" t="s">
        <v>47</v>
      </c>
      <c r="I7" s="269" t="s">
        <v>48</v>
      </c>
      <c r="J7" s="269" t="s">
        <v>49</v>
      </c>
      <c r="K7" s="269" t="s">
        <v>51</v>
      </c>
      <c r="L7" s="97" t="s">
        <v>52</v>
      </c>
    </row>
    <row r="8" spans="1:12" ht="15.75" thickTop="1" x14ac:dyDescent="0.25">
      <c r="A8" s="98" t="s">
        <v>101</v>
      </c>
      <c r="B8" s="176">
        <v>261.49900000000002</v>
      </c>
      <c r="C8" s="124">
        <f>SUM(E8:M8)</f>
        <v>55129210</v>
      </c>
      <c r="D8" s="125">
        <f>C8/B8/12</f>
        <v>17568.330407891935</v>
      </c>
      <c r="E8" s="126">
        <v>41054410</v>
      </c>
      <c r="F8" s="124">
        <v>5638021</v>
      </c>
      <c r="G8" s="124">
        <v>3441378</v>
      </c>
      <c r="H8" s="124">
        <v>3196589</v>
      </c>
      <c r="I8" s="124">
        <v>1449806</v>
      </c>
      <c r="J8" s="124">
        <v>22987</v>
      </c>
      <c r="K8" s="124">
        <v>236075</v>
      </c>
      <c r="L8" s="127">
        <v>89944</v>
      </c>
    </row>
    <row r="9" spans="1:12" x14ac:dyDescent="0.25">
      <c r="A9" s="105" t="s">
        <v>10</v>
      </c>
      <c r="B9" s="177">
        <v>3.875</v>
      </c>
      <c r="C9" s="124">
        <f t="shared" ref="C9:C14" si="0">SUM(E9:M9)</f>
        <v>792078</v>
      </c>
      <c r="D9" s="125">
        <f t="shared" ref="D9:D14" si="1">C9/B9/12</f>
        <v>17033.935483870966</v>
      </c>
      <c r="E9" s="129">
        <v>665685</v>
      </c>
      <c r="F9" s="130">
        <v>84391</v>
      </c>
      <c r="G9" s="130">
        <v>25112</v>
      </c>
      <c r="H9" s="130">
        <v>8000</v>
      </c>
      <c r="I9" s="130">
        <v>0</v>
      </c>
      <c r="J9" s="130">
        <v>0</v>
      </c>
      <c r="K9" s="130">
        <v>0</v>
      </c>
      <c r="L9" s="165">
        <v>8890</v>
      </c>
    </row>
    <row r="10" spans="1:12" ht="22.5" x14ac:dyDescent="0.25">
      <c r="A10" s="105" t="s">
        <v>61</v>
      </c>
      <c r="B10" s="177">
        <v>19.872</v>
      </c>
      <c r="C10" s="124">
        <f t="shared" si="0"/>
        <v>4297779</v>
      </c>
      <c r="D10" s="125">
        <f t="shared" si="1"/>
        <v>18022.758152173912</v>
      </c>
      <c r="E10" s="129">
        <v>3226770</v>
      </c>
      <c r="F10" s="130">
        <v>406505</v>
      </c>
      <c r="G10" s="130">
        <v>280738</v>
      </c>
      <c r="H10" s="130">
        <v>261700</v>
      </c>
      <c r="I10" s="130">
        <v>84644</v>
      </c>
      <c r="J10" s="130">
        <v>25064</v>
      </c>
      <c r="K10" s="130">
        <v>0</v>
      </c>
      <c r="L10" s="165">
        <v>12358</v>
      </c>
    </row>
    <row r="11" spans="1:12" x14ac:dyDescent="0.25">
      <c r="A11" s="105" t="s">
        <v>26</v>
      </c>
      <c r="B11" s="178">
        <v>0</v>
      </c>
      <c r="C11" s="124">
        <f t="shared" si="0"/>
        <v>0</v>
      </c>
      <c r="D11" s="125">
        <v>0</v>
      </c>
      <c r="E11" s="129">
        <v>0</v>
      </c>
      <c r="F11" s="130">
        <v>0</v>
      </c>
      <c r="G11" s="130">
        <v>0</v>
      </c>
      <c r="H11" s="130">
        <v>0</v>
      </c>
      <c r="I11" s="130">
        <v>0</v>
      </c>
      <c r="J11" s="130">
        <v>0</v>
      </c>
      <c r="K11" s="130">
        <v>0</v>
      </c>
      <c r="L11" s="165">
        <v>0</v>
      </c>
    </row>
    <row r="12" spans="1:12" x14ac:dyDescent="0.25">
      <c r="A12" s="106" t="s">
        <v>27</v>
      </c>
      <c r="B12" s="177">
        <v>54.194000000000003</v>
      </c>
      <c r="C12" s="124">
        <f t="shared" si="0"/>
        <v>9179871</v>
      </c>
      <c r="D12" s="125">
        <f t="shared" si="1"/>
        <v>14115.755434180906</v>
      </c>
      <c r="E12" s="129">
        <v>6845317</v>
      </c>
      <c r="F12" s="130">
        <v>1003232</v>
      </c>
      <c r="G12" s="130">
        <v>477443</v>
      </c>
      <c r="H12" s="130">
        <v>554640</v>
      </c>
      <c r="I12" s="130">
        <v>195624</v>
      </c>
      <c r="J12" s="130">
        <v>53067</v>
      </c>
      <c r="K12" s="130">
        <v>38706</v>
      </c>
      <c r="L12" s="165">
        <v>11842</v>
      </c>
    </row>
    <row r="13" spans="1:12" x14ac:dyDescent="0.25">
      <c r="A13" s="132" t="s">
        <v>11</v>
      </c>
      <c r="B13" s="177">
        <v>67.55</v>
      </c>
      <c r="C13" s="124">
        <f t="shared" si="0"/>
        <v>14631359</v>
      </c>
      <c r="D13" s="125">
        <f t="shared" si="1"/>
        <v>18050.035775968419</v>
      </c>
      <c r="E13" s="129">
        <v>9566077</v>
      </c>
      <c r="F13" s="130">
        <v>1350853</v>
      </c>
      <c r="G13" s="130">
        <v>830501</v>
      </c>
      <c r="H13" s="130">
        <v>650589</v>
      </c>
      <c r="I13" s="130">
        <v>108270</v>
      </c>
      <c r="J13" s="130">
        <v>34856</v>
      </c>
      <c r="K13" s="130">
        <v>204637</v>
      </c>
      <c r="L13" s="165">
        <v>1885576</v>
      </c>
    </row>
    <row r="14" spans="1:12" ht="23.25" thickBot="1" x14ac:dyDescent="0.3">
      <c r="A14" s="107" t="s">
        <v>57</v>
      </c>
      <c r="B14" s="179">
        <v>67.710999999999999</v>
      </c>
      <c r="C14" s="180">
        <f t="shared" si="0"/>
        <v>12939787</v>
      </c>
      <c r="D14" s="155">
        <f t="shared" si="1"/>
        <v>15925.264481891174</v>
      </c>
      <c r="E14" s="136">
        <v>9695701</v>
      </c>
      <c r="F14" s="134">
        <v>1296975</v>
      </c>
      <c r="G14" s="134">
        <v>506025</v>
      </c>
      <c r="H14" s="134">
        <v>732812</v>
      </c>
      <c r="I14" s="134">
        <v>246246</v>
      </c>
      <c r="J14" s="134">
        <v>45635</v>
      </c>
      <c r="K14" s="134">
        <v>93525</v>
      </c>
      <c r="L14" s="170">
        <v>322868</v>
      </c>
    </row>
    <row r="15" spans="1:12" ht="16.5" thickTop="1" thickBot="1" x14ac:dyDescent="0.3">
      <c r="A15" s="172" t="s">
        <v>28</v>
      </c>
      <c r="B15" s="138">
        <f>SUM(B8:B14)</f>
        <v>474.70100000000008</v>
      </c>
      <c r="C15" s="139">
        <f>SUM(C8:C14)</f>
        <v>96970084</v>
      </c>
      <c r="D15" s="181">
        <f>C15/B15/12</f>
        <v>17023.010976031928</v>
      </c>
      <c r="E15" s="140">
        <f>SUM(E8:E14)</f>
        <v>71053960</v>
      </c>
      <c r="F15" s="139">
        <f>SUM(F8:F14)</f>
        <v>9779977</v>
      </c>
      <c r="G15" s="139">
        <f t="shared" ref="G15:L15" si="2">SUM(G8:G14)</f>
        <v>5561197</v>
      </c>
      <c r="H15" s="139">
        <f t="shared" si="2"/>
        <v>5404330</v>
      </c>
      <c r="I15" s="139">
        <f t="shared" si="2"/>
        <v>2084590</v>
      </c>
      <c r="J15" s="139">
        <f t="shared" si="2"/>
        <v>181609</v>
      </c>
      <c r="K15" s="139">
        <f t="shared" si="2"/>
        <v>572943</v>
      </c>
      <c r="L15" s="120">
        <f t="shared" si="2"/>
        <v>2331478</v>
      </c>
    </row>
    <row r="16" spans="1:12" x14ac:dyDescent="0.25">
      <c r="A16" s="245"/>
      <c r="B16" s="245"/>
      <c r="C16" s="292"/>
      <c r="D16" s="245"/>
      <c r="E16" s="245"/>
      <c r="F16" s="245"/>
      <c r="G16" s="245"/>
      <c r="H16" s="245"/>
      <c r="I16" s="245"/>
      <c r="J16" s="245"/>
      <c r="K16" s="245"/>
      <c r="L16" s="245"/>
    </row>
    <row r="18" spans="2:2" x14ac:dyDescent="0.25">
      <c r="B18" s="93"/>
    </row>
    <row r="19" spans="2:2" x14ac:dyDescent="0.25">
      <c r="B19" s="1" t="s">
        <v>1</v>
      </c>
    </row>
  </sheetData>
  <mergeCells count="7">
    <mergeCell ref="A3:L3"/>
    <mergeCell ref="A5:L5"/>
    <mergeCell ref="A6:A7"/>
    <mergeCell ref="B6:B7"/>
    <mergeCell ref="C6:C7"/>
    <mergeCell ref="D6:D7"/>
    <mergeCell ref="E6:L6"/>
  </mergeCells>
  <pageMargins left="0.7" right="0.7" top="0.78740157499999996" bottom="0.78740157499999996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3"/>
  <sheetViews>
    <sheetView workbookViewId="0">
      <selection activeCell="A14" sqref="A14"/>
    </sheetView>
  </sheetViews>
  <sheetFormatPr defaultColWidth="9.140625" defaultRowHeight="15" x14ac:dyDescent="0.25"/>
  <cols>
    <col min="1" max="1" width="18.28515625" style="274" customWidth="1"/>
    <col min="2" max="2" width="12.140625" style="1" customWidth="1"/>
    <col min="3" max="3" width="13" style="1" customWidth="1"/>
    <col min="4" max="4" width="11.140625" style="1" customWidth="1"/>
    <col min="5" max="5" width="12.140625" style="1" customWidth="1"/>
    <col min="6" max="6" width="12.7109375" style="1" customWidth="1"/>
    <col min="7" max="7" width="10.28515625" style="1" customWidth="1"/>
    <col min="8" max="8" width="12.140625" style="1" customWidth="1"/>
    <col min="9" max="9" width="12.7109375" style="1" customWidth="1"/>
    <col min="10" max="10" width="12.140625" style="1" customWidth="1"/>
    <col min="11" max="16384" width="9.140625" style="1"/>
  </cols>
  <sheetData>
    <row r="2" spans="1:10" x14ac:dyDescent="0.25">
      <c r="A2" s="383"/>
      <c r="B2" s="383"/>
      <c r="C2" s="270"/>
      <c r="D2" s="270"/>
      <c r="F2" s="270"/>
      <c r="G2" s="270"/>
      <c r="I2" s="270"/>
      <c r="J2" s="270"/>
    </row>
    <row r="3" spans="1:10" x14ac:dyDescent="0.25">
      <c r="A3" s="3" t="s">
        <v>68</v>
      </c>
    </row>
    <row r="4" spans="1:10" ht="15.75" thickBot="1" x14ac:dyDescent="0.3"/>
    <row r="5" spans="1:10" ht="15.75" thickBot="1" x14ac:dyDescent="0.3">
      <c r="A5" s="384" t="s">
        <v>62</v>
      </c>
      <c r="B5" s="387" t="s">
        <v>63</v>
      </c>
      <c r="C5" s="388"/>
      <c r="D5" s="389"/>
      <c r="E5" s="387" t="s">
        <v>81</v>
      </c>
      <c r="F5" s="388"/>
      <c r="G5" s="389"/>
      <c r="H5" s="387" t="s">
        <v>97</v>
      </c>
      <c r="I5" s="388"/>
      <c r="J5" s="389"/>
    </row>
    <row r="6" spans="1:10" ht="15" customHeight="1" x14ac:dyDescent="0.25">
      <c r="A6" s="385"/>
      <c r="B6" s="390" t="s">
        <v>64</v>
      </c>
      <c r="C6" s="392" t="s">
        <v>65</v>
      </c>
      <c r="D6" s="375" t="s">
        <v>66</v>
      </c>
      <c r="E6" s="390" t="s">
        <v>64</v>
      </c>
      <c r="F6" s="392" t="s">
        <v>65</v>
      </c>
      <c r="G6" s="375" t="s">
        <v>66</v>
      </c>
      <c r="H6" s="377" t="s">
        <v>64</v>
      </c>
      <c r="I6" s="379" t="s">
        <v>65</v>
      </c>
      <c r="J6" s="381" t="s">
        <v>66</v>
      </c>
    </row>
    <row r="7" spans="1:10" ht="32.25" customHeight="1" thickBot="1" x14ac:dyDescent="0.3">
      <c r="A7" s="386"/>
      <c r="B7" s="391"/>
      <c r="C7" s="393"/>
      <c r="D7" s="376"/>
      <c r="E7" s="391"/>
      <c r="F7" s="393"/>
      <c r="G7" s="376" t="s">
        <v>67</v>
      </c>
      <c r="H7" s="378"/>
      <c r="I7" s="380"/>
      <c r="J7" s="382" t="s">
        <v>67</v>
      </c>
    </row>
    <row r="8" spans="1:10" x14ac:dyDescent="0.25">
      <c r="A8" s="293" t="s">
        <v>25</v>
      </c>
      <c r="B8" s="182">
        <v>946.52300000000002</v>
      </c>
      <c r="C8" s="183">
        <v>240325010</v>
      </c>
      <c r="D8" s="184">
        <v>21158.581636861087</v>
      </c>
      <c r="E8" s="182">
        <v>955.86300000000006</v>
      </c>
      <c r="F8" s="183">
        <v>244722954</v>
      </c>
      <c r="G8" s="184">
        <v>21335.253587595711</v>
      </c>
      <c r="H8" s="182">
        <f>'14'!H6+'14'!H17+'14'!H28</f>
        <v>945.43100000000004</v>
      </c>
      <c r="I8" s="261">
        <f>'14'!I6+'14'!I17+'14'!I28</f>
        <v>244199517</v>
      </c>
      <c r="J8" s="184">
        <f>I8/H8/12</f>
        <v>21524.53193305487</v>
      </c>
    </row>
    <row r="9" spans="1:10" x14ac:dyDescent="0.25">
      <c r="A9" s="297" t="s">
        <v>72</v>
      </c>
      <c r="B9" s="185">
        <v>2149.9870000000001</v>
      </c>
      <c r="C9" s="186">
        <v>620742868</v>
      </c>
      <c r="D9" s="187">
        <v>24059.946564017984</v>
      </c>
      <c r="E9" s="185">
        <v>2195.7399999999998</v>
      </c>
      <c r="F9" s="186">
        <v>642933759</v>
      </c>
      <c r="G9" s="187">
        <v>24400.800299671184</v>
      </c>
      <c r="H9" s="185">
        <f>'14'!H7+'14'!H18+'14'!H29</f>
        <v>2207.5660000000003</v>
      </c>
      <c r="I9" s="186">
        <f>'14'!I7+'14'!I18+'14'!I29</f>
        <v>662771160</v>
      </c>
      <c r="J9" s="187">
        <f t="shared" ref="J9:J14" si="0">I9/H9/12</f>
        <v>25018.92582147034</v>
      </c>
    </row>
    <row r="10" spans="1:10" x14ac:dyDescent="0.25">
      <c r="A10" s="294" t="s">
        <v>26</v>
      </c>
      <c r="B10" s="185">
        <v>199.18100000000001</v>
      </c>
      <c r="C10" s="186">
        <v>50982631</v>
      </c>
      <c r="D10" s="187">
        <v>21330.109715953495</v>
      </c>
      <c r="E10" s="185">
        <v>212.57499999999999</v>
      </c>
      <c r="F10" s="186">
        <v>54794902</v>
      </c>
      <c r="G10" s="187">
        <v>21480.615469050139</v>
      </c>
      <c r="H10" s="185">
        <f>'14'!H8+'14'!H19+'14'!H30</f>
        <v>229.68700000000001</v>
      </c>
      <c r="I10" s="186">
        <f>'14'!I8+'14'!I19+'14'!I30</f>
        <v>60923887</v>
      </c>
      <c r="J10" s="187">
        <f t="shared" si="0"/>
        <v>22103.952697946912</v>
      </c>
    </row>
    <row r="11" spans="1:10" x14ac:dyDescent="0.25">
      <c r="A11" s="294" t="s">
        <v>27</v>
      </c>
      <c r="B11" s="185">
        <v>475.48199999999997</v>
      </c>
      <c r="C11" s="186">
        <v>79663752</v>
      </c>
      <c r="D11" s="187">
        <v>13961.929158201572</v>
      </c>
      <c r="E11" s="185">
        <v>483.18499999999995</v>
      </c>
      <c r="F11" s="186">
        <v>82012936</v>
      </c>
      <c r="G11" s="187">
        <v>14144.502278285407</v>
      </c>
      <c r="H11" s="185">
        <f>'14'!H9+'14'!H20+'14'!H31</f>
        <v>484.47</v>
      </c>
      <c r="I11" s="186">
        <f>'14'!I9+'14'!I20+'14'!I31</f>
        <v>84462851</v>
      </c>
      <c r="J11" s="187">
        <f t="shared" si="0"/>
        <v>14528.393742990622</v>
      </c>
    </row>
    <row r="12" spans="1:10" x14ac:dyDescent="0.25">
      <c r="A12" s="294" t="s">
        <v>13</v>
      </c>
      <c r="B12" s="185">
        <v>271.27600000000001</v>
      </c>
      <c r="C12" s="186">
        <v>86692233</v>
      </c>
      <c r="D12" s="187">
        <v>26631.005875934472</v>
      </c>
      <c r="E12" s="185">
        <v>283.39600000000002</v>
      </c>
      <c r="F12" s="186">
        <v>90852125</v>
      </c>
      <c r="G12" s="187">
        <v>26715.304438547708</v>
      </c>
      <c r="H12" s="185">
        <f>'14'!H10+'14'!H21+'14'!H32</f>
        <v>287.95600000000002</v>
      </c>
      <c r="I12" s="186">
        <f>'14'!I10+'14'!I21+'14'!I32</f>
        <v>94463112</v>
      </c>
      <c r="J12" s="187">
        <f t="shared" si="0"/>
        <v>27337.252913639579</v>
      </c>
    </row>
    <row r="13" spans="1:10" ht="15.75" thickBot="1" x14ac:dyDescent="0.3">
      <c r="A13" s="295" t="s">
        <v>15</v>
      </c>
      <c r="B13" s="188">
        <v>67.162999999999997</v>
      </c>
      <c r="C13" s="189">
        <v>18734325</v>
      </c>
      <c r="D13" s="190">
        <v>23244.84835400444</v>
      </c>
      <c r="E13" s="188">
        <v>66.554999999999993</v>
      </c>
      <c r="F13" s="189">
        <v>19239237</v>
      </c>
      <c r="G13" s="190">
        <v>24089.395988280372</v>
      </c>
      <c r="H13" s="188">
        <f>'14'!H11+'14'!H22+'14'!H33</f>
        <v>65.935000000000002</v>
      </c>
      <c r="I13" s="189">
        <f>'14'!I11+'14'!I22+'14'!I33</f>
        <v>19632574</v>
      </c>
      <c r="J13" s="190">
        <f t="shared" si="0"/>
        <v>24813.040620813426</v>
      </c>
    </row>
    <row r="14" spans="1:10" ht="19.5" customHeight="1" thickBot="1" x14ac:dyDescent="0.3">
      <c r="A14" s="283" t="s">
        <v>105</v>
      </c>
      <c r="B14" s="191">
        <v>4109.6120000000001</v>
      </c>
      <c r="C14" s="192">
        <v>1097140819</v>
      </c>
      <c r="D14" s="193">
        <v>22247.453429504618</v>
      </c>
      <c r="E14" s="194">
        <v>4197.3140000000003</v>
      </c>
      <c r="F14" s="195">
        <v>1134555913</v>
      </c>
      <c r="G14" s="196">
        <v>22525.43557220959</v>
      </c>
      <c r="H14" s="194">
        <f>SUM(H8:H13)</f>
        <v>4221.045000000001</v>
      </c>
      <c r="I14" s="195">
        <f>SUM(I8:I13)</f>
        <v>1166453101</v>
      </c>
      <c r="J14" s="196">
        <f t="shared" si="0"/>
        <v>23028.521393004175</v>
      </c>
    </row>
    <row r="15" spans="1:10" x14ac:dyDescent="0.25">
      <c r="C15" s="73"/>
      <c r="D15" s="240"/>
      <c r="G15" s="240"/>
      <c r="H15" s="262"/>
      <c r="I15" s="263"/>
      <c r="J15" s="241"/>
    </row>
    <row r="16" spans="1:10" x14ac:dyDescent="0.25">
      <c r="H16" s="93"/>
      <c r="I16" s="73"/>
      <c r="J16" s="286"/>
    </row>
    <row r="17" spans="7:12" x14ac:dyDescent="0.25">
      <c r="H17" s="73"/>
      <c r="I17" s="73"/>
      <c r="K17" s="73"/>
      <c r="L17" s="73"/>
    </row>
    <row r="18" spans="7:12" x14ac:dyDescent="0.25">
      <c r="G18" s="275"/>
      <c r="H18" s="287"/>
      <c r="I18" s="287"/>
      <c r="K18" s="73"/>
      <c r="L18" s="73"/>
    </row>
    <row r="19" spans="7:12" x14ac:dyDescent="0.25">
      <c r="K19" s="73"/>
      <c r="L19" s="73"/>
    </row>
    <row r="20" spans="7:12" x14ac:dyDescent="0.25">
      <c r="K20" s="73"/>
      <c r="L20" s="73"/>
    </row>
    <row r="21" spans="7:12" x14ac:dyDescent="0.25">
      <c r="K21" s="73"/>
      <c r="L21" s="73"/>
    </row>
    <row r="22" spans="7:12" x14ac:dyDescent="0.25">
      <c r="K22" s="73"/>
      <c r="L22" s="73"/>
    </row>
    <row r="23" spans="7:12" x14ac:dyDescent="0.25">
      <c r="K23" s="73"/>
      <c r="L23" s="73"/>
    </row>
  </sheetData>
  <mergeCells count="14">
    <mergeCell ref="G6:G7"/>
    <mergeCell ref="H6:H7"/>
    <mergeCell ref="I6:I7"/>
    <mergeCell ref="J6:J7"/>
    <mergeCell ref="A2:B2"/>
    <mergeCell ref="A5:A7"/>
    <mergeCell ref="B5:D5"/>
    <mergeCell ref="E5:G5"/>
    <mergeCell ref="H5:J5"/>
    <mergeCell ref="B6:B7"/>
    <mergeCell ref="C6:C7"/>
    <mergeCell ref="D6:D7"/>
    <mergeCell ref="E6:E7"/>
    <mergeCell ref="F6:F7"/>
  </mergeCells>
  <pageMargins left="0.7" right="0.7" top="0.78740157499999996" bottom="0.78740157499999996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opLeftCell="A13" workbookViewId="0">
      <selection activeCell="A36" sqref="A36:A37"/>
    </sheetView>
  </sheetViews>
  <sheetFormatPr defaultColWidth="9.140625" defaultRowHeight="15" x14ac:dyDescent="0.25"/>
  <cols>
    <col min="1" max="1" width="18.28515625" style="274" customWidth="1"/>
    <col min="2" max="2" width="8.7109375" style="1" customWidth="1"/>
    <col min="3" max="3" width="12.28515625" style="1" customWidth="1"/>
    <col min="4" max="4" width="7.42578125" style="1" customWidth="1"/>
    <col min="5" max="5" width="8.85546875" style="1" customWidth="1"/>
    <col min="6" max="6" width="12.42578125" style="1" customWidth="1"/>
    <col min="7" max="7" width="7.5703125" style="1" customWidth="1"/>
    <col min="8" max="8" width="9.28515625" style="1" customWidth="1"/>
    <col min="9" max="9" width="12.5703125" style="1" customWidth="1"/>
    <col min="10" max="10" width="7.42578125" style="1" customWidth="1"/>
    <col min="11" max="16384" width="9.140625" style="1"/>
  </cols>
  <sheetData>
    <row r="1" spans="1:10" x14ac:dyDescent="0.25">
      <c r="A1" s="273" t="s">
        <v>100</v>
      </c>
      <c r="B1" s="270"/>
    </row>
    <row r="2" spans="1:10" ht="15.75" thickBot="1" x14ac:dyDescent="0.3">
      <c r="A2" s="273" t="s">
        <v>1</v>
      </c>
      <c r="B2" s="270" t="s">
        <v>1</v>
      </c>
      <c r="C2" s="270"/>
      <c r="D2" s="270"/>
      <c r="E2" s="270"/>
      <c r="F2" s="270"/>
      <c r="G2" s="270"/>
      <c r="I2" s="1" t="s">
        <v>1</v>
      </c>
    </row>
    <row r="3" spans="1:10" ht="15.75" thickBot="1" x14ac:dyDescent="0.3">
      <c r="A3" s="394" t="s">
        <v>69</v>
      </c>
      <c r="B3" s="395"/>
      <c r="C3" s="395"/>
      <c r="D3" s="395"/>
      <c r="E3" s="395"/>
      <c r="F3" s="395"/>
      <c r="G3" s="395"/>
      <c r="H3" s="395"/>
      <c r="I3" s="395"/>
      <c r="J3" s="396"/>
    </row>
    <row r="4" spans="1:10" ht="15.75" thickBot="1" x14ac:dyDescent="0.3">
      <c r="A4" s="384" t="s">
        <v>62</v>
      </c>
      <c r="B4" s="397" t="s">
        <v>63</v>
      </c>
      <c r="C4" s="398"/>
      <c r="D4" s="399"/>
      <c r="E4" s="400" t="s">
        <v>81</v>
      </c>
      <c r="F4" s="401"/>
      <c r="G4" s="402"/>
      <c r="H4" s="400" t="s">
        <v>97</v>
      </c>
      <c r="I4" s="401"/>
      <c r="J4" s="402"/>
    </row>
    <row r="5" spans="1:10" ht="36.75" thickBot="1" x14ac:dyDescent="0.3">
      <c r="A5" s="386"/>
      <c r="B5" s="197" t="s">
        <v>64</v>
      </c>
      <c r="C5" s="198" t="s">
        <v>70</v>
      </c>
      <c r="D5" s="199" t="s">
        <v>66</v>
      </c>
      <c r="E5" s="197" t="s">
        <v>64</v>
      </c>
      <c r="F5" s="198" t="s">
        <v>70</v>
      </c>
      <c r="G5" s="199" t="s">
        <v>66</v>
      </c>
      <c r="H5" s="197" t="s">
        <v>64</v>
      </c>
      <c r="I5" s="198" t="s">
        <v>70</v>
      </c>
      <c r="J5" s="199" t="s">
        <v>66</v>
      </c>
    </row>
    <row r="6" spans="1:10" x14ac:dyDescent="0.25">
      <c r="A6" s="276" t="s">
        <v>25</v>
      </c>
      <c r="B6" s="182">
        <v>356.94900000000001</v>
      </c>
      <c r="C6" s="183">
        <v>90910584</v>
      </c>
      <c r="D6" s="184">
        <v>21223.989981762101</v>
      </c>
      <c r="E6" s="182">
        <v>360.74400000000003</v>
      </c>
      <c r="F6" s="183">
        <v>91952879</v>
      </c>
      <c r="G6" s="184">
        <v>21241.489578944256</v>
      </c>
      <c r="H6" s="182">
        <v>353.476</v>
      </c>
      <c r="I6" s="183">
        <v>90634971</v>
      </c>
      <c r="J6" s="184">
        <f>I6/H6/12</f>
        <v>21367.544755513813</v>
      </c>
    </row>
    <row r="7" spans="1:10" x14ac:dyDescent="0.25">
      <c r="A7" s="277" t="s">
        <v>72</v>
      </c>
      <c r="B7" s="185">
        <v>751.26099999999997</v>
      </c>
      <c r="C7" s="186">
        <v>218362446</v>
      </c>
      <c r="D7" s="200">
        <v>24221.769132165788</v>
      </c>
      <c r="E7" s="185">
        <v>779.55899999999997</v>
      </c>
      <c r="F7" s="186">
        <v>228176630</v>
      </c>
      <c r="G7" s="200">
        <v>24391.635741062146</v>
      </c>
      <c r="H7" s="185">
        <v>782.93200000000002</v>
      </c>
      <c r="I7" s="186">
        <v>236051538</v>
      </c>
      <c r="J7" s="200">
        <f t="shared" ref="J7:J11" si="0">I7/H7/12</f>
        <v>25124.738163723028</v>
      </c>
    </row>
    <row r="8" spans="1:10" x14ac:dyDescent="0.25">
      <c r="A8" s="278" t="s">
        <v>26</v>
      </c>
      <c r="B8" s="185">
        <v>90.12</v>
      </c>
      <c r="C8" s="186">
        <v>22937880</v>
      </c>
      <c r="D8" s="200">
        <v>21210.497114957834</v>
      </c>
      <c r="E8" s="185">
        <v>98.811000000000007</v>
      </c>
      <c r="F8" s="186">
        <v>25728706</v>
      </c>
      <c r="G8" s="200">
        <v>21698.584503074893</v>
      </c>
      <c r="H8" s="185">
        <v>105.979</v>
      </c>
      <c r="I8" s="186">
        <v>28487325</v>
      </c>
      <c r="J8" s="200">
        <f t="shared" si="0"/>
        <v>22400.133517017519</v>
      </c>
    </row>
    <row r="9" spans="1:10" x14ac:dyDescent="0.25">
      <c r="A9" s="278" t="s">
        <v>27</v>
      </c>
      <c r="B9" s="185">
        <v>183.28299999999999</v>
      </c>
      <c r="C9" s="186">
        <v>30887670</v>
      </c>
      <c r="D9" s="200">
        <v>14043.705635547216</v>
      </c>
      <c r="E9" s="185">
        <v>186.7</v>
      </c>
      <c r="F9" s="186">
        <v>31329871</v>
      </c>
      <c r="G9" s="200">
        <v>13984.052401356901</v>
      </c>
      <c r="H9" s="185">
        <v>184.21299999999999</v>
      </c>
      <c r="I9" s="186">
        <v>32134319</v>
      </c>
      <c r="J9" s="200">
        <f t="shared" si="0"/>
        <v>14536.758625431792</v>
      </c>
    </row>
    <row r="10" spans="1:10" x14ac:dyDescent="0.25">
      <c r="A10" s="278" t="s">
        <v>13</v>
      </c>
      <c r="B10" s="185">
        <v>78.962999999999994</v>
      </c>
      <c r="C10" s="186">
        <v>24855851</v>
      </c>
      <c r="D10" s="200">
        <v>26231.537766633319</v>
      </c>
      <c r="E10" s="185">
        <v>84.911000000000001</v>
      </c>
      <c r="F10" s="186">
        <v>27090002</v>
      </c>
      <c r="G10" s="200">
        <v>26586.663290582688</v>
      </c>
      <c r="H10" s="185">
        <v>85.781000000000006</v>
      </c>
      <c r="I10" s="186">
        <v>28297574</v>
      </c>
      <c r="J10" s="200">
        <f t="shared" si="0"/>
        <v>27490.133790310982</v>
      </c>
    </row>
    <row r="11" spans="1:10" ht="15.75" thickBot="1" x14ac:dyDescent="0.3">
      <c r="A11" s="279" t="s">
        <v>15</v>
      </c>
      <c r="B11" s="201">
        <v>14.292999999999999</v>
      </c>
      <c r="C11" s="202">
        <v>4084749</v>
      </c>
      <c r="D11" s="200">
        <v>23815.556566151266</v>
      </c>
      <c r="E11" s="201">
        <v>14.496</v>
      </c>
      <c r="F11" s="202">
        <v>4222894</v>
      </c>
      <c r="G11" s="200">
        <v>24276.202630610744</v>
      </c>
      <c r="H11" s="201">
        <v>14.444000000000001</v>
      </c>
      <c r="I11" s="202">
        <v>4114625</v>
      </c>
      <c r="J11" s="200">
        <f t="shared" si="0"/>
        <v>23738.951583125632</v>
      </c>
    </row>
    <row r="12" spans="1:10" ht="15.75" thickBot="1" x14ac:dyDescent="0.3">
      <c r="A12" s="280" t="s">
        <v>28</v>
      </c>
      <c r="B12" s="194">
        <v>1474.8689999999997</v>
      </c>
      <c r="C12" s="195">
        <v>392039180</v>
      </c>
      <c r="D12" s="203">
        <v>22151.073530372305</v>
      </c>
      <c r="E12" s="194">
        <v>1525.221</v>
      </c>
      <c r="F12" s="195">
        <v>408500982</v>
      </c>
      <c r="G12" s="203">
        <v>22319.223574813092</v>
      </c>
      <c r="H12" s="194">
        <v>1526.8249999999998</v>
      </c>
      <c r="I12" s="195">
        <v>419720352</v>
      </c>
      <c r="J12" s="203">
        <f t="shared" ref="J12" si="1">I12/H12/12</f>
        <v>22908.123720793152</v>
      </c>
    </row>
    <row r="13" spans="1:10" ht="15.75" thickBot="1" x14ac:dyDescent="0.3"/>
    <row r="14" spans="1:10" ht="15.75" thickBot="1" x14ac:dyDescent="0.3">
      <c r="A14" s="394" t="s">
        <v>71</v>
      </c>
      <c r="B14" s="395"/>
      <c r="C14" s="395"/>
      <c r="D14" s="395"/>
      <c r="E14" s="395"/>
      <c r="F14" s="395"/>
      <c r="G14" s="395"/>
      <c r="H14" s="395"/>
      <c r="I14" s="395"/>
      <c r="J14" s="396"/>
    </row>
    <row r="15" spans="1:10" ht="15.75" thickBot="1" x14ac:dyDescent="0.3">
      <c r="A15" s="384" t="s">
        <v>62</v>
      </c>
      <c r="B15" s="397" t="s">
        <v>63</v>
      </c>
      <c r="C15" s="398"/>
      <c r="D15" s="399"/>
      <c r="E15" s="400" t="s">
        <v>81</v>
      </c>
      <c r="F15" s="401"/>
      <c r="G15" s="402"/>
      <c r="H15" s="400" t="s">
        <v>97</v>
      </c>
      <c r="I15" s="401"/>
      <c r="J15" s="402"/>
    </row>
    <row r="16" spans="1:10" ht="36.75" thickBot="1" x14ac:dyDescent="0.3">
      <c r="A16" s="386"/>
      <c r="B16" s="197" t="s">
        <v>64</v>
      </c>
      <c r="C16" s="198" t="s">
        <v>70</v>
      </c>
      <c r="D16" s="199" t="s">
        <v>66</v>
      </c>
      <c r="E16" s="197" t="s">
        <v>64</v>
      </c>
      <c r="F16" s="198" t="s">
        <v>70</v>
      </c>
      <c r="G16" s="199" t="s">
        <v>66</v>
      </c>
      <c r="H16" s="197" t="s">
        <v>64</v>
      </c>
      <c r="I16" s="198" t="s">
        <v>70</v>
      </c>
      <c r="J16" s="199" t="s">
        <v>66</v>
      </c>
    </row>
    <row r="17" spans="1:10" x14ac:dyDescent="0.25">
      <c r="A17" s="276" t="s">
        <v>25</v>
      </c>
      <c r="B17" s="204">
        <v>283.47899999999998</v>
      </c>
      <c r="C17" s="205">
        <v>72954102</v>
      </c>
      <c r="D17" s="200">
        <v>21446.063024068804</v>
      </c>
      <c r="E17" s="204">
        <v>289.51900000000001</v>
      </c>
      <c r="F17" s="205">
        <v>74530500</v>
      </c>
      <c r="G17" s="200">
        <v>21452.391725586229</v>
      </c>
      <c r="H17" s="204">
        <v>287.67500000000001</v>
      </c>
      <c r="I17" s="205">
        <v>75145110</v>
      </c>
      <c r="J17" s="200">
        <f t="shared" ref="J17:J22" si="2">I17/H17/12</f>
        <v>21767.941253150257</v>
      </c>
    </row>
    <row r="18" spans="1:10" x14ac:dyDescent="0.25">
      <c r="A18" s="277" t="s">
        <v>72</v>
      </c>
      <c r="B18" s="206">
        <v>723.28899999999999</v>
      </c>
      <c r="C18" s="186">
        <v>201682868</v>
      </c>
      <c r="D18" s="200">
        <v>23236.777645818845</v>
      </c>
      <c r="E18" s="206">
        <v>730.79099999999994</v>
      </c>
      <c r="F18" s="186">
        <v>207904213</v>
      </c>
      <c r="G18" s="200">
        <v>23707.668927687031</v>
      </c>
      <c r="H18" s="206">
        <v>733.41700000000003</v>
      </c>
      <c r="I18" s="186">
        <v>212874980</v>
      </c>
      <c r="J18" s="200">
        <f t="shared" si="2"/>
        <v>24187.579053480717</v>
      </c>
    </row>
    <row r="19" spans="1:10" x14ac:dyDescent="0.25">
      <c r="A19" s="278" t="s">
        <v>26</v>
      </c>
      <c r="B19" s="206">
        <v>58.320999999999998</v>
      </c>
      <c r="C19" s="186">
        <v>15292989</v>
      </c>
      <c r="D19" s="200">
        <v>21851.747226556472</v>
      </c>
      <c r="E19" s="206">
        <v>61.183999999999997</v>
      </c>
      <c r="F19" s="186">
        <v>15637490</v>
      </c>
      <c r="G19" s="200">
        <v>21298.446761680614</v>
      </c>
      <c r="H19" s="206">
        <v>64.813999999999993</v>
      </c>
      <c r="I19" s="186">
        <v>16785280</v>
      </c>
      <c r="J19" s="200">
        <f t="shared" si="2"/>
        <v>21581.345594058901</v>
      </c>
    </row>
    <row r="20" spans="1:10" x14ac:dyDescent="0.25">
      <c r="A20" s="278" t="s">
        <v>27</v>
      </c>
      <c r="B20" s="206">
        <v>141.59200000000001</v>
      </c>
      <c r="C20" s="186">
        <v>23112009</v>
      </c>
      <c r="D20" s="200">
        <v>13602.468712921633</v>
      </c>
      <c r="E20" s="206">
        <v>140.41200000000001</v>
      </c>
      <c r="F20" s="186">
        <v>23819782</v>
      </c>
      <c r="G20" s="200">
        <v>14136.838969128943</v>
      </c>
      <c r="H20" s="206">
        <v>143.18600000000001</v>
      </c>
      <c r="I20" s="186">
        <v>24460709</v>
      </c>
      <c r="J20" s="200">
        <f t="shared" si="2"/>
        <v>14235.975700603876</v>
      </c>
    </row>
    <row r="21" spans="1:10" x14ac:dyDescent="0.25">
      <c r="A21" s="278" t="s">
        <v>13</v>
      </c>
      <c r="B21" s="206">
        <v>86.358000000000004</v>
      </c>
      <c r="C21" s="186">
        <v>25572181</v>
      </c>
      <c r="D21" s="200">
        <v>24676.521958976969</v>
      </c>
      <c r="E21" s="206">
        <v>88.049000000000007</v>
      </c>
      <c r="F21" s="186">
        <v>26420955</v>
      </c>
      <c r="G21" s="200">
        <v>25005.919999091417</v>
      </c>
      <c r="H21" s="206">
        <v>90.35</v>
      </c>
      <c r="I21" s="186">
        <v>27774053</v>
      </c>
      <c r="J21" s="200">
        <f t="shared" si="2"/>
        <v>25617.09370964767</v>
      </c>
    </row>
    <row r="22" spans="1:10" ht="15.75" thickBot="1" x14ac:dyDescent="0.3">
      <c r="A22" s="279" t="s">
        <v>15</v>
      </c>
      <c r="B22" s="207">
        <v>26.658999999999999</v>
      </c>
      <c r="C22" s="202">
        <v>7148731</v>
      </c>
      <c r="D22" s="200">
        <v>22346.208910061643</v>
      </c>
      <c r="E22" s="207">
        <v>26.38</v>
      </c>
      <c r="F22" s="202">
        <v>7364690</v>
      </c>
      <c r="G22" s="200">
        <v>23264.752337629518</v>
      </c>
      <c r="H22" s="207">
        <v>25.983000000000001</v>
      </c>
      <c r="I22" s="202">
        <v>7262307</v>
      </c>
      <c r="J22" s="200">
        <f t="shared" si="2"/>
        <v>23291.854289343031</v>
      </c>
    </row>
    <row r="23" spans="1:10" ht="15.75" thickBot="1" x14ac:dyDescent="0.3">
      <c r="A23" s="280" t="s">
        <v>28</v>
      </c>
      <c r="B23" s="194">
        <v>1319.6980000000001</v>
      </c>
      <c r="C23" s="195">
        <v>345762880</v>
      </c>
      <c r="D23" s="203">
        <v>21833.459877436606</v>
      </c>
      <c r="E23" s="194">
        <v>1336.335</v>
      </c>
      <c r="F23" s="195">
        <v>355677630</v>
      </c>
      <c r="G23" s="203">
        <v>22179.919331604728</v>
      </c>
      <c r="H23" s="194">
        <v>1345.425</v>
      </c>
      <c r="I23" s="195">
        <v>364302439</v>
      </c>
      <c r="J23" s="203">
        <f t="shared" ref="J23" si="3">I23/H23/12</f>
        <v>22564.272689546677</v>
      </c>
    </row>
    <row r="24" spans="1:10" ht="15.75" thickBot="1" x14ac:dyDescent="0.3"/>
    <row r="25" spans="1:10" ht="15.75" thickBot="1" x14ac:dyDescent="0.3">
      <c r="A25" s="394" t="s">
        <v>73</v>
      </c>
      <c r="B25" s="395"/>
      <c r="C25" s="395"/>
      <c r="D25" s="395"/>
      <c r="E25" s="395"/>
      <c r="F25" s="395"/>
      <c r="G25" s="395"/>
      <c r="H25" s="395"/>
      <c r="I25" s="395"/>
      <c r="J25" s="396"/>
    </row>
    <row r="26" spans="1:10" ht="15.75" thickBot="1" x14ac:dyDescent="0.3">
      <c r="A26" s="384" t="s">
        <v>62</v>
      </c>
      <c r="B26" s="397" t="s">
        <v>63</v>
      </c>
      <c r="C26" s="398"/>
      <c r="D26" s="399"/>
      <c r="E26" s="400" t="s">
        <v>81</v>
      </c>
      <c r="F26" s="401"/>
      <c r="G26" s="402"/>
      <c r="H26" s="400" t="s">
        <v>97</v>
      </c>
      <c r="I26" s="401"/>
      <c r="J26" s="402"/>
    </row>
    <row r="27" spans="1:10" ht="36.75" thickBot="1" x14ac:dyDescent="0.3">
      <c r="A27" s="386"/>
      <c r="B27" s="197" t="s">
        <v>64</v>
      </c>
      <c r="C27" s="198" t="s">
        <v>70</v>
      </c>
      <c r="D27" s="199" t="s">
        <v>66</v>
      </c>
      <c r="E27" s="197" t="s">
        <v>64</v>
      </c>
      <c r="F27" s="198" t="s">
        <v>70</v>
      </c>
      <c r="G27" s="199" t="s">
        <v>66</v>
      </c>
      <c r="H27" s="197" t="s">
        <v>64</v>
      </c>
      <c r="I27" s="198" t="s">
        <v>70</v>
      </c>
      <c r="J27" s="199" t="s">
        <v>66</v>
      </c>
    </row>
    <row r="28" spans="1:10" x14ac:dyDescent="0.25">
      <c r="A28" s="276" t="s">
        <v>25</v>
      </c>
      <c r="B28" s="208">
        <v>306.09500000000003</v>
      </c>
      <c r="C28" s="272">
        <v>76460324</v>
      </c>
      <c r="D28" s="200">
        <v>20816.065818346153</v>
      </c>
      <c r="E28" s="208">
        <v>305.60000000000002</v>
      </c>
      <c r="F28" s="272">
        <v>78239575</v>
      </c>
      <c r="G28" s="200">
        <v>21334.962641797556</v>
      </c>
      <c r="H28" s="208">
        <v>304.27999999999997</v>
      </c>
      <c r="I28" s="272">
        <v>78419436</v>
      </c>
      <c r="J28" s="200">
        <f t="shared" ref="J28:J33" si="4">I28/H28/12</f>
        <v>21476.774681214672</v>
      </c>
    </row>
    <row r="29" spans="1:10" x14ac:dyDescent="0.25">
      <c r="A29" s="277" t="s">
        <v>72</v>
      </c>
      <c r="B29" s="185">
        <v>675.43700000000001</v>
      </c>
      <c r="C29" s="186">
        <v>200697554</v>
      </c>
      <c r="D29" s="200">
        <v>24761.44505951949</v>
      </c>
      <c r="E29" s="185">
        <v>685.3900000000001</v>
      </c>
      <c r="F29" s="186">
        <v>206852916</v>
      </c>
      <c r="G29" s="200">
        <v>25150.269189804341</v>
      </c>
      <c r="H29" s="185">
        <v>691.21699999999998</v>
      </c>
      <c r="I29" s="186">
        <v>213844642</v>
      </c>
      <c r="J29" s="200">
        <f t="shared" si="4"/>
        <v>25781.175569080817</v>
      </c>
    </row>
    <row r="30" spans="1:10" x14ac:dyDescent="0.25">
      <c r="A30" s="278" t="s">
        <v>26</v>
      </c>
      <c r="B30" s="185">
        <v>50.74</v>
      </c>
      <c r="C30" s="186">
        <v>12751762</v>
      </c>
      <c r="D30" s="200">
        <v>20942.980554460646</v>
      </c>
      <c r="E30" s="185">
        <v>52.58</v>
      </c>
      <c r="F30" s="186">
        <v>13428706</v>
      </c>
      <c r="G30" s="200">
        <v>21282.975148979334</v>
      </c>
      <c r="H30" s="185">
        <v>58.893999999999998</v>
      </c>
      <c r="I30" s="186">
        <v>15651282</v>
      </c>
      <c r="J30" s="200">
        <f t="shared" si="4"/>
        <v>22146.118450096783</v>
      </c>
    </row>
    <row r="31" spans="1:10" x14ac:dyDescent="0.25">
      <c r="A31" s="278" t="s">
        <v>27</v>
      </c>
      <c r="B31" s="185">
        <v>150.607</v>
      </c>
      <c r="C31" s="186">
        <v>25664073</v>
      </c>
      <c r="D31" s="200">
        <v>14200.354233202974</v>
      </c>
      <c r="E31" s="185">
        <v>156.07300000000001</v>
      </c>
      <c r="F31" s="186">
        <v>26863283</v>
      </c>
      <c r="G31" s="200">
        <v>14343.332393602139</v>
      </c>
      <c r="H31" s="185">
        <v>157.071</v>
      </c>
      <c r="I31" s="186">
        <v>27867823</v>
      </c>
      <c r="J31" s="200">
        <f t="shared" si="4"/>
        <v>14785.151831549638</v>
      </c>
    </row>
    <row r="32" spans="1:10" x14ac:dyDescent="0.25">
      <c r="A32" s="278" t="s">
        <v>13</v>
      </c>
      <c r="B32" s="185">
        <v>105.955</v>
      </c>
      <c r="C32" s="186">
        <v>36264201</v>
      </c>
      <c r="D32" s="200">
        <v>28521.70025010618</v>
      </c>
      <c r="E32" s="185">
        <v>110.43600000000001</v>
      </c>
      <c r="F32" s="186">
        <v>37341168</v>
      </c>
      <c r="G32" s="200">
        <v>28177.079937701474</v>
      </c>
      <c r="H32" s="185">
        <v>111.825</v>
      </c>
      <c r="I32" s="186">
        <v>38391485</v>
      </c>
      <c r="J32" s="200">
        <f t="shared" si="4"/>
        <v>28609.795811908491</v>
      </c>
    </row>
    <row r="33" spans="1:10" ht="15.75" thickBot="1" x14ac:dyDescent="0.3">
      <c r="A33" s="279" t="s">
        <v>15</v>
      </c>
      <c r="B33" s="201">
        <v>26.210999999999999</v>
      </c>
      <c r="C33" s="202">
        <v>7500845</v>
      </c>
      <c r="D33" s="200">
        <v>23847.637124362547</v>
      </c>
      <c r="E33" s="201">
        <v>25.678999999999998</v>
      </c>
      <c r="F33" s="202">
        <v>7651653</v>
      </c>
      <c r="G33" s="200">
        <v>24831.097394758366</v>
      </c>
      <c r="H33" s="201">
        <v>25.507999999999999</v>
      </c>
      <c r="I33" s="202">
        <v>8255642</v>
      </c>
      <c r="J33" s="200">
        <f t="shared" si="4"/>
        <v>26970.760807067065</v>
      </c>
    </row>
    <row r="34" spans="1:10" ht="15.75" thickBot="1" x14ac:dyDescent="0.3">
      <c r="A34" s="280" t="s">
        <v>28</v>
      </c>
      <c r="B34" s="194">
        <v>1315.0450000000001</v>
      </c>
      <c r="C34" s="195">
        <v>359338759</v>
      </c>
      <c r="D34" s="203">
        <v>22771.005238097048</v>
      </c>
      <c r="E34" s="194">
        <v>1335.7580000000003</v>
      </c>
      <c r="F34" s="195">
        <v>370377301</v>
      </c>
      <c r="G34" s="203">
        <v>23106.562029449444</v>
      </c>
      <c r="H34" s="194">
        <v>1348.7949999999998</v>
      </c>
      <c r="I34" s="195">
        <v>382430310</v>
      </c>
      <c r="J34" s="203">
        <f t="shared" ref="J34" si="5">I34/H34/12</f>
        <v>23627.899347195093</v>
      </c>
    </row>
    <row r="35" spans="1:10" ht="15.75" thickBot="1" x14ac:dyDescent="0.3"/>
    <row r="36" spans="1:10" ht="15.75" thickBot="1" x14ac:dyDescent="0.3">
      <c r="A36" s="403" t="s">
        <v>106</v>
      </c>
      <c r="B36" s="405" t="s">
        <v>63</v>
      </c>
      <c r="C36" s="406"/>
      <c r="D36" s="407"/>
      <c r="E36" s="408" t="s">
        <v>81</v>
      </c>
      <c r="F36" s="409"/>
      <c r="G36" s="410"/>
      <c r="H36" s="408" t="s">
        <v>97</v>
      </c>
      <c r="I36" s="409"/>
      <c r="J36" s="410"/>
    </row>
    <row r="37" spans="1:10" ht="15.75" thickBot="1" x14ac:dyDescent="0.3">
      <c r="A37" s="404"/>
      <c r="B37" s="210">
        <v>4109.6120000000001</v>
      </c>
      <c r="C37" s="211">
        <v>1097140819</v>
      </c>
      <c r="D37" s="212">
        <v>22247.453429504618</v>
      </c>
      <c r="E37" s="210">
        <v>4197.3140000000003</v>
      </c>
      <c r="F37" s="211">
        <v>1134555913</v>
      </c>
      <c r="G37" s="213">
        <v>22525.43557220959</v>
      </c>
      <c r="H37" s="210">
        <f>H12+H23+H34</f>
        <v>4221.0450000000001</v>
      </c>
      <c r="I37" s="211">
        <f>I12+I23+I34</f>
        <v>1166453101</v>
      </c>
      <c r="J37" s="213">
        <f>I37/H37/12</f>
        <v>23028.521393004179</v>
      </c>
    </row>
    <row r="39" spans="1:10" x14ac:dyDescent="0.25">
      <c r="I39" s="1" t="s">
        <v>1</v>
      </c>
    </row>
  </sheetData>
  <mergeCells count="19">
    <mergeCell ref="A36:A37"/>
    <mergeCell ref="B36:D36"/>
    <mergeCell ref="E36:G36"/>
    <mergeCell ref="H36:J36"/>
    <mergeCell ref="A15:A16"/>
    <mergeCell ref="B15:D15"/>
    <mergeCell ref="E15:G15"/>
    <mergeCell ref="H15:J15"/>
    <mergeCell ref="A25:J25"/>
    <mergeCell ref="A26:A27"/>
    <mergeCell ref="B26:D26"/>
    <mergeCell ref="E26:G26"/>
    <mergeCell ref="H26:J26"/>
    <mergeCell ref="A14:J14"/>
    <mergeCell ref="A3:J3"/>
    <mergeCell ref="A4:A5"/>
    <mergeCell ref="B4:D4"/>
    <mergeCell ref="E4:G4"/>
    <mergeCell ref="H4:J4"/>
  </mergeCells>
  <pageMargins left="0.23622047244094491" right="0.23622047244094491" top="0.78740157480314965" bottom="0.78740157480314965" header="0.31496062992125984" footer="0.31496062992125984"/>
  <pageSetup paperSize="9" scale="9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2"/>
  <sheetViews>
    <sheetView workbookViewId="0">
      <selection activeCell="A18" sqref="A18"/>
    </sheetView>
  </sheetViews>
  <sheetFormatPr defaultColWidth="9.140625" defaultRowHeight="15" x14ac:dyDescent="0.25"/>
  <cols>
    <col min="1" max="1" width="13.5703125" style="274" customWidth="1"/>
    <col min="2" max="2" width="12.140625" style="1" customWidth="1"/>
    <col min="3" max="3" width="13.140625" style="2" customWidth="1"/>
    <col min="4" max="5" width="12.140625" style="2" customWidth="1"/>
    <col min="6" max="6" width="13.7109375" style="2" customWidth="1"/>
    <col min="7" max="8" width="12.140625" style="2" customWidth="1"/>
    <col min="9" max="9" width="14.140625" style="2" customWidth="1"/>
    <col min="10" max="10" width="12.140625" style="2" customWidth="1"/>
    <col min="11" max="13" width="9.140625" style="1"/>
    <col min="14" max="14" width="14.42578125" style="1" customWidth="1"/>
    <col min="15" max="16384" width="9.140625" style="1"/>
  </cols>
  <sheetData>
    <row r="3" spans="1:16" x14ac:dyDescent="0.25">
      <c r="A3" s="411" t="s">
        <v>74</v>
      </c>
      <c r="B3" s="411"/>
      <c r="C3" s="411"/>
      <c r="D3" s="411"/>
      <c r="E3" s="411"/>
      <c r="F3" s="411"/>
      <c r="G3" s="411"/>
      <c r="H3" s="412"/>
      <c r="I3" s="412"/>
      <c r="J3" s="412"/>
    </row>
    <row r="4" spans="1:16" ht="15.75" thickBot="1" x14ac:dyDescent="0.3"/>
    <row r="5" spans="1:16" ht="15.75" thickBot="1" x14ac:dyDescent="0.3">
      <c r="A5" s="413" t="s">
        <v>62</v>
      </c>
      <c r="B5" s="387" t="s">
        <v>63</v>
      </c>
      <c r="C5" s="388"/>
      <c r="D5" s="389"/>
      <c r="E5" s="387" t="s">
        <v>81</v>
      </c>
      <c r="F5" s="388"/>
      <c r="G5" s="389"/>
      <c r="H5" s="387" t="s">
        <v>97</v>
      </c>
      <c r="I5" s="388"/>
      <c r="J5" s="389"/>
    </row>
    <row r="6" spans="1:16" ht="15" customHeight="1" x14ac:dyDescent="0.25">
      <c r="A6" s="414"/>
      <c r="B6" s="390" t="s">
        <v>64</v>
      </c>
      <c r="C6" s="392" t="s">
        <v>65</v>
      </c>
      <c r="D6" s="375" t="s">
        <v>66</v>
      </c>
      <c r="E6" s="390" t="s">
        <v>64</v>
      </c>
      <c r="F6" s="392" t="s">
        <v>65</v>
      </c>
      <c r="G6" s="375" t="s">
        <v>66</v>
      </c>
      <c r="H6" s="377" t="s">
        <v>64</v>
      </c>
      <c r="I6" s="379" t="s">
        <v>65</v>
      </c>
      <c r="J6" s="381" t="s">
        <v>66</v>
      </c>
    </row>
    <row r="7" spans="1:16" ht="32.25" customHeight="1" thickBot="1" x14ac:dyDescent="0.3">
      <c r="A7" s="415"/>
      <c r="B7" s="391"/>
      <c r="C7" s="393"/>
      <c r="D7" s="376" t="s">
        <v>67</v>
      </c>
      <c r="E7" s="391"/>
      <c r="F7" s="393"/>
      <c r="G7" s="376" t="s">
        <v>67</v>
      </c>
      <c r="H7" s="378"/>
      <c r="I7" s="380"/>
      <c r="J7" s="382" t="s">
        <v>67</v>
      </c>
    </row>
    <row r="8" spans="1:16" x14ac:dyDescent="0.25">
      <c r="A8" s="296" t="s">
        <v>13</v>
      </c>
      <c r="B8" s="216">
        <v>52.728999999999999</v>
      </c>
      <c r="C8" s="214">
        <v>15409448</v>
      </c>
      <c r="D8" s="215">
        <v>24353.214865949794</v>
      </c>
      <c r="E8" s="217">
        <v>49.930999999999997</v>
      </c>
      <c r="F8" s="214">
        <v>14472152</v>
      </c>
      <c r="G8" s="215">
        <v>24153.585281021147</v>
      </c>
      <c r="H8" s="217">
        <f>'16'!H7+'16'!H22+'16'!H37</f>
        <v>50.676000000000002</v>
      </c>
      <c r="I8" s="214">
        <f>'16'!I7+'16'!I22+'16'!I37</f>
        <v>15534692</v>
      </c>
      <c r="J8" s="215">
        <f>I8/H8/12</f>
        <v>25545.774462598991</v>
      </c>
      <c r="O8" s="306"/>
      <c r="P8" s="73"/>
    </row>
    <row r="9" spans="1:16" x14ac:dyDescent="0.25">
      <c r="A9" s="62" t="s">
        <v>9</v>
      </c>
      <c r="B9" s="216">
        <v>1264.8150000000001</v>
      </c>
      <c r="C9" s="214">
        <v>373615217</v>
      </c>
      <c r="D9" s="215">
        <v>24615.933094299693</v>
      </c>
      <c r="E9" s="217">
        <v>1217.58</v>
      </c>
      <c r="F9" s="214">
        <v>364836135</v>
      </c>
      <c r="G9" s="215">
        <v>24970.031743294076</v>
      </c>
      <c r="H9" s="217">
        <f>'16'!H8+'16'!H23+'16'!H38</f>
        <v>1187.31</v>
      </c>
      <c r="I9" s="214">
        <f>'16'!I8+'16'!I23+'16'!I38</f>
        <v>369389721</v>
      </c>
      <c r="J9" s="215">
        <f t="shared" ref="J9:J17" si="0">I9/H9/12</f>
        <v>25926.23388163159</v>
      </c>
      <c r="O9" s="306"/>
      <c r="P9" s="73"/>
    </row>
    <row r="10" spans="1:16" x14ac:dyDescent="0.25">
      <c r="A10" s="62" t="s">
        <v>10</v>
      </c>
      <c r="B10" s="216">
        <v>34.747</v>
      </c>
      <c r="C10" s="214">
        <v>10737652</v>
      </c>
      <c r="D10" s="215">
        <v>25751.988181233872</v>
      </c>
      <c r="E10" s="217">
        <v>34.217999999999996</v>
      </c>
      <c r="F10" s="214">
        <v>11086917</v>
      </c>
      <c r="G10" s="215">
        <v>27000.694079139637</v>
      </c>
      <c r="H10" s="217">
        <f>'16'!H9+'16'!H24+'16'!H39</f>
        <v>32.35</v>
      </c>
      <c r="I10" s="214">
        <f>'16'!I9+'16'!I24+'16'!I39</f>
        <v>11255740</v>
      </c>
      <c r="J10" s="215">
        <f t="shared" si="0"/>
        <v>28994.693456980938</v>
      </c>
      <c r="O10" s="306"/>
      <c r="P10" s="73"/>
    </row>
    <row r="11" spans="1:16" x14ac:dyDescent="0.25">
      <c r="A11" s="297" t="s">
        <v>75</v>
      </c>
      <c r="B11" s="216">
        <v>78.447000000000003</v>
      </c>
      <c r="C11" s="214">
        <v>24340609</v>
      </c>
      <c r="D11" s="215">
        <v>25856.745106037619</v>
      </c>
      <c r="E11" s="217">
        <v>74.402000000000001</v>
      </c>
      <c r="F11" s="214">
        <v>22346591</v>
      </c>
      <c r="G11" s="215">
        <v>25029.111000600344</v>
      </c>
      <c r="H11" s="217">
        <f>'16'!H10+'16'!H25+'16'!H40</f>
        <v>76.781999999999996</v>
      </c>
      <c r="I11" s="214">
        <f>'16'!I10+'16'!I25+'16'!I40</f>
        <v>24279487</v>
      </c>
      <c r="J11" s="215">
        <f t="shared" si="0"/>
        <v>26351.105510840218</v>
      </c>
      <c r="O11" s="306"/>
      <c r="P11" s="73"/>
    </row>
    <row r="12" spans="1:16" x14ac:dyDescent="0.25">
      <c r="A12" s="62" t="s">
        <v>76</v>
      </c>
      <c r="B12" s="216">
        <v>41.042999999999999</v>
      </c>
      <c r="C12" s="214">
        <v>12288445</v>
      </c>
      <c r="D12" s="215">
        <v>24950.346790764161</v>
      </c>
      <c r="E12" s="217">
        <v>42.650999999999996</v>
      </c>
      <c r="F12" s="214">
        <v>12673761</v>
      </c>
      <c r="G12" s="215">
        <v>24762.531945323673</v>
      </c>
      <c r="H12" s="217">
        <f>'16'!H11+'16'!H26+'16'!H41</f>
        <v>46.408000000000001</v>
      </c>
      <c r="I12" s="214">
        <f>'16'!I11+'16'!I26+'16'!I41</f>
        <v>14334928</v>
      </c>
      <c r="J12" s="215">
        <f t="shared" si="0"/>
        <v>25740.76308682411</v>
      </c>
      <c r="O12" s="306"/>
      <c r="P12" s="73"/>
    </row>
    <row r="13" spans="1:16" x14ac:dyDescent="0.25">
      <c r="A13" s="62" t="s">
        <v>12</v>
      </c>
      <c r="B13" s="216">
        <v>157.261</v>
      </c>
      <c r="C13" s="214">
        <v>34487663</v>
      </c>
      <c r="D13" s="215">
        <v>18275.172589940714</v>
      </c>
      <c r="E13" s="217">
        <v>142.30900000000003</v>
      </c>
      <c r="F13" s="214">
        <v>31742266</v>
      </c>
      <c r="G13" s="215">
        <v>18587.642618058821</v>
      </c>
      <c r="H13" s="217">
        <f>'16'!H12+'16'!H27+'16'!H42</f>
        <v>94.504999999999995</v>
      </c>
      <c r="I13" s="214">
        <f>'16'!I12+'16'!I27+'16'!I42</f>
        <v>23222137</v>
      </c>
      <c r="J13" s="215">
        <f t="shared" si="0"/>
        <v>20476.991517203674</v>
      </c>
      <c r="O13" s="306"/>
      <c r="P13" s="73"/>
    </row>
    <row r="14" spans="1:16" x14ac:dyDescent="0.25">
      <c r="A14" s="62" t="s">
        <v>15</v>
      </c>
      <c r="B14" s="216">
        <v>10.786</v>
      </c>
      <c r="C14" s="214">
        <v>2666103</v>
      </c>
      <c r="D14" s="215">
        <v>20598.484146115337</v>
      </c>
      <c r="E14" s="217">
        <v>10.845000000000001</v>
      </c>
      <c r="F14" s="214">
        <v>2893565</v>
      </c>
      <c r="G14" s="215">
        <v>22234.247733210388</v>
      </c>
      <c r="H14" s="217">
        <f>'16'!H13+'16'!H28+'16'!H43</f>
        <v>10.161</v>
      </c>
      <c r="I14" s="214">
        <f>'16'!I13+'16'!I28+'16'!I43</f>
        <v>2816515</v>
      </c>
      <c r="J14" s="215">
        <f t="shared" si="0"/>
        <v>23099.063412393793</v>
      </c>
      <c r="O14" s="306"/>
      <c r="P14" s="73"/>
    </row>
    <row r="15" spans="1:16" x14ac:dyDescent="0.25">
      <c r="A15" s="62" t="s">
        <v>33</v>
      </c>
      <c r="B15" s="216">
        <v>7.0289999999999999</v>
      </c>
      <c r="C15" s="214">
        <v>2101013</v>
      </c>
      <c r="D15" s="215">
        <v>24908.865651823402</v>
      </c>
      <c r="E15" s="217">
        <v>7.9809999999999999</v>
      </c>
      <c r="F15" s="214">
        <v>2017272</v>
      </c>
      <c r="G15" s="215">
        <v>21063.275278787118</v>
      </c>
      <c r="H15" s="217">
        <f>'16'!H14+'16'!H29+'16'!H44</f>
        <v>8.4849999999999994</v>
      </c>
      <c r="I15" s="214">
        <f>'16'!I14+'16'!I29+'16'!I44</f>
        <v>2606606</v>
      </c>
      <c r="J15" s="215">
        <f t="shared" si="0"/>
        <v>25600.137497544685</v>
      </c>
      <c r="O15" s="306"/>
      <c r="P15" s="73"/>
    </row>
    <row r="16" spans="1:16" x14ac:dyDescent="0.25">
      <c r="A16" s="62" t="s">
        <v>77</v>
      </c>
      <c r="B16" s="216">
        <v>152.911</v>
      </c>
      <c r="C16" s="214">
        <v>39907676</v>
      </c>
      <c r="D16" s="215">
        <v>21748.858268317301</v>
      </c>
      <c r="E16" s="217">
        <v>142.91300000000001</v>
      </c>
      <c r="F16" s="214">
        <v>39163632</v>
      </c>
      <c r="G16" s="215">
        <v>22836.52291953846</v>
      </c>
      <c r="H16" s="217">
        <f>'16'!H15+'16'!H30+'16'!H45</f>
        <v>142.98400000000001</v>
      </c>
      <c r="I16" s="214">
        <f>'16'!I15+'16'!I30+'16'!I45</f>
        <v>40075143</v>
      </c>
      <c r="J16" s="215">
        <f t="shared" si="0"/>
        <v>23356.426243495775</v>
      </c>
      <c r="O16" s="306"/>
      <c r="P16" s="73"/>
    </row>
    <row r="17" spans="1:16" ht="15.75" thickBot="1" x14ac:dyDescent="0.3">
      <c r="A17" s="298" t="s">
        <v>27</v>
      </c>
      <c r="B17" s="216">
        <v>14.183</v>
      </c>
      <c r="C17" s="214">
        <v>2213893</v>
      </c>
      <c r="D17" s="215">
        <v>13007.90265341136</v>
      </c>
      <c r="E17" s="217">
        <v>13.278</v>
      </c>
      <c r="F17" s="214">
        <v>2142392</v>
      </c>
      <c r="G17" s="215">
        <v>13445.749861926997</v>
      </c>
      <c r="H17" s="217">
        <f>'16'!H16+'16'!H31+'16'!H46</f>
        <v>54.194000000000003</v>
      </c>
      <c r="I17" s="214">
        <f>'16'!I16+'16'!I31+'16'!I46</f>
        <v>9179871</v>
      </c>
      <c r="J17" s="215">
        <f t="shared" si="0"/>
        <v>14115.755434180906</v>
      </c>
      <c r="O17" s="306"/>
      <c r="P17" s="73"/>
    </row>
    <row r="18" spans="1:16" ht="15.75" thickBot="1" x14ac:dyDescent="0.3">
      <c r="A18" s="299" t="s">
        <v>28</v>
      </c>
      <c r="B18" s="218">
        <v>1813.9510000000002</v>
      </c>
      <c r="C18" s="219">
        <v>517767719</v>
      </c>
      <c r="D18" s="220">
        <v>23786.370148182978</v>
      </c>
      <c r="E18" s="218">
        <v>1736.1080000000002</v>
      </c>
      <c r="F18" s="219">
        <v>503374683</v>
      </c>
      <c r="G18" s="220">
        <v>24162.028082354318</v>
      </c>
      <c r="H18" s="218">
        <f>SUM(H8:H17)</f>
        <v>1703.8549999999993</v>
      </c>
      <c r="I18" s="219">
        <f>SUM(I8:I17)</f>
        <v>512694840</v>
      </c>
      <c r="J18" s="220">
        <f>I18/H18/12</f>
        <v>25075.238209824205</v>
      </c>
      <c r="O18" s="306"/>
      <c r="P18" s="73"/>
    </row>
    <row r="19" spans="1:16" x14ac:dyDescent="0.25">
      <c r="A19" s="237"/>
      <c r="B19" s="237"/>
      <c r="C19" s="238"/>
      <c r="D19" s="238"/>
      <c r="E19" s="239"/>
      <c r="F19" s="239"/>
      <c r="G19" s="238"/>
      <c r="H19" s="262"/>
      <c r="I19" s="263"/>
      <c r="J19" s="238"/>
    </row>
    <row r="20" spans="1:16" x14ac:dyDescent="0.25">
      <c r="A20" s="237"/>
      <c r="B20" s="237"/>
      <c r="C20" s="238"/>
      <c r="D20" s="238"/>
      <c r="E20" s="238"/>
      <c r="F20" s="238"/>
      <c r="G20" s="239"/>
      <c r="H20" s="238"/>
      <c r="I20" s="288"/>
      <c r="J20" s="238"/>
    </row>
    <row r="21" spans="1:16" x14ac:dyDescent="0.25">
      <c r="H21" s="289"/>
      <c r="I21" s="209"/>
      <c r="J21" s="209"/>
    </row>
    <row r="22" spans="1:16" x14ac:dyDescent="0.25">
      <c r="H22" s="290"/>
      <c r="I22" s="291"/>
      <c r="J22" s="291"/>
    </row>
  </sheetData>
  <mergeCells count="14">
    <mergeCell ref="G6:G7"/>
    <mergeCell ref="H6:H7"/>
    <mergeCell ref="I6:I7"/>
    <mergeCell ref="J6:J7"/>
    <mergeCell ref="A3:J3"/>
    <mergeCell ref="A5:A7"/>
    <mergeCell ref="B5:D5"/>
    <mergeCell ref="E5:G5"/>
    <mergeCell ref="H5:J5"/>
    <mergeCell ref="B6:B7"/>
    <mergeCell ref="C6:C7"/>
    <mergeCell ref="D6:D7"/>
    <mergeCell ref="E6:E7"/>
    <mergeCell ref="F6:F7"/>
  </mergeCells>
  <pageMargins left="0.7" right="0.7" top="0.78740157499999996" bottom="0.78740157499999996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workbookViewId="0">
      <selection activeCell="D53" sqref="D53"/>
    </sheetView>
  </sheetViews>
  <sheetFormatPr defaultColWidth="9.140625" defaultRowHeight="15" x14ac:dyDescent="0.25"/>
  <cols>
    <col min="1" max="1" width="15.85546875" style="274" customWidth="1"/>
    <col min="2" max="2" width="8.85546875" style="1" customWidth="1"/>
    <col min="3" max="3" width="10.85546875" style="1" customWidth="1"/>
    <col min="4" max="4" width="8.28515625" style="1" customWidth="1"/>
    <col min="5" max="5" width="8.5703125" style="1" customWidth="1"/>
    <col min="6" max="6" width="10.140625" style="1" customWidth="1"/>
    <col min="7" max="7" width="9.140625" style="1" customWidth="1"/>
    <col min="8" max="8" width="8.5703125" style="1" customWidth="1"/>
    <col min="9" max="9" width="9.5703125" style="1" customWidth="1"/>
    <col min="10" max="10" width="10.7109375" style="1" customWidth="1"/>
    <col min="11" max="12" width="9.140625" style="1"/>
    <col min="13" max="13" width="14.42578125" style="1" customWidth="1"/>
    <col min="14" max="16384" width="9.140625" style="1"/>
  </cols>
  <sheetData>
    <row r="1" spans="1:10" ht="10.5" customHeight="1" x14ac:dyDescent="0.25">
      <c r="A1" s="273" t="s">
        <v>1</v>
      </c>
    </row>
    <row r="2" spans="1:10" ht="29.25" customHeight="1" x14ac:dyDescent="0.25">
      <c r="A2" s="416" t="s">
        <v>78</v>
      </c>
      <c r="B2" s="416"/>
      <c r="C2" s="416"/>
      <c r="D2" s="416"/>
      <c r="E2" s="416"/>
      <c r="F2" s="416"/>
      <c r="G2" s="416"/>
      <c r="H2" s="417"/>
      <c r="I2" s="417"/>
      <c r="J2" s="417"/>
    </row>
    <row r="3" spans="1:10" ht="15.75" thickBot="1" x14ac:dyDescent="0.3">
      <c r="A3" s="271"/>
      <c r="B3" s="270"/>
      <c r="C3" s="270"/>
      <c r="D3" s="270"/>
      <c r="E3" s="270"/>
      <c r="F3" s="270"/>
      <c r="G3" s="270"/>
    </row>
    <row r="4" spans="1:10" ht="15.75" thickBot="1" x14ac:dyDescent="0.3">
      <c r="A4" s="394" t="s">
        <v>69</v>
      </c>
      <c r="B4" s="395"/>
      <c r="C4" s="395"/>
      <c r="D4" s="395"/>
      <c r="E4" s="395"/>
      <c r="F4" s="395"/>
      <c r="G4" s="395"/>
      <c r="H4" s="395"/>
      <c r="I4" s="395"/>
      <c r="J4" s="396"/>
    </row>
    <row r="5" spans="1:10" ht="15.75" thickBot="1" x14ac:dyDescent="0.3">
      <c r="A5" s="384" t="s">
        <v>62</v>
      </c>
      <c r="B5" s="397" t="s">
        <v>63</v>
      </c>
      <c r="C5" s="398"/>
      <c r="D5" s="399"/>
      <c r="E5" s="400" t="s">
        <v>81</v>
      </c>
      <c r="F5" s="401"/>
      <c r="G5" s="402"/>
      <c r="H5" s="400" t="s">
        <v>97</v>
      </c>
      <c r="I5" s="401"/>
      <c r="J5" s="402"/>
    </row>
    <row r="6" spans="1:10" ht="75.75" thickBot="1" x14ac:dyDescent="0.3">
      <c r="A6" s="385"/>
      <c r="B6" s="221" t="s">
        <v>64</v>
      </c>
      <c r="C6" s="222" t="s">
        <v>70</v>
      </c>
      <c r="D6" s="223" t="s">
        <v>66</v>
      </c>
      <c r="E6" s="221" t="s">
        <v>64</v>
      </c>
      <c r="F6" s="222" t="s">
        <v>70</v>
      </c>
      <c r="G6" s="223" t="s">
        <v>66</v>
      </c>
      <c r="H6" s="221" t="s">
        <v>64</v>
      </c>
      <c r="I6" s="222" t="s">
        <v>70</v>
      </c>
      <c r="J6" s="223" t="s">
        <v>66</v>
      </c>
    </row>
    <row r="7" spans="1:10" x14ac:dyDescent="0.25">
      <c r="A7" s="276" t="s">
        <v>13</v>
      </c>
      <c r="B7" s="224">
        <v>52.728999999999999</v>
      </c>
      <c r="C7" s="225">
        <v>15409448</v>
      </c>
      <c r="D7" s="226">
        <v>24353.214865949794</v>
      </c>
      <c r="E7" s="224">
        <v>49.930999999999997</v>
      </c>
      <c r="F7" s="225">
        <v>14472152</v>
      </c>
      <c r="G7" s="226">
        <v>24153.585281021147</v>
      </c>
      <c r="H7" s="224">
        <v>50.676000000000002</v>
      </c>
      <c r="I7" s="225">
        <v>15534692</v>
      </c>
      <c r="J7" s="226">
        <f>I7/H7/12</f>
        <v>25545.774462598991</v>
      </c>
    </row>
    <row r="8" spans="1:10" x14ac:dyDescent="0.25">
      <c r="A8" s="278" t="s">
        <v>9</v>
      </c>
      <c r="B8" s="227">
        <v>580.54700000000003</v>
      </c>
      <c r="C8" s="44">
        <v>171290932</v>
      </c>
      <c r="D8" s="45">
        <v>24587.577462864047</v>
      </c>
      <c r="E8" s="227">
        <v>567.06999999999994</v>
      </c>
      <c r="F8" s="44">
        <v>173187581</v>
      </c>
      <c r="G8" s="45">
        <v>25450.647039460153</v>
      </c>
      <c r="H8" s="227">
        <v>569.75599999999997</v>
      </c>
      <c r="I8" s="44">
        <v>179675262</v>
      </c>
      <c r="J8" s="45">
        <f t="shared" ref="J8:J17" si="0">I8/H8/12</f>
        <v>26279.562654890866</v>
      </c>
    </row>
    <row r="9" spans="1:10" x14ac:dyDescent="0.25">
      <c r="A9" s="278" t="s">
        <v>10</v>
      </c>
      <c r="B9" s="227">
        <v>30.574999999999999</v>
      </c>
      <c r="C9" s="44">
        <v>9323399</v>
      </c>
      <c r="D9" s="45">
        <v>25411.281002998094</v>
      </c>
      <c r="E9" s="227">
        <v>29.516999999999999</v>
      </c>
      <c r="F9" s="44">
        <v>9478611</v>
      </c>
      <c r="G9" s="45">
        <v>26760.31608903344</v>
      </c>
      <c r="H9" s="227">
        <v>27.497</v>
      </c>
      <c r="I9" s="44">
        <v>9518008</v>
      </c>
      <c r="J9" s="45">
        <f t="shared" si="0"/>
        <v>28845.595277060525</v>
      </c>
    </row>
    <row r="10" spans="1:10" x14ac:dyDescent="0.25">
      <c r="A10" s="281" t="s">
        <v>75</v>
      </c>
      <c r="B10" s="227">
        <v>71.78</v>
      </c>
      <c r="C10" s="44">
        <v>22101180</v>
      </c>
      <c r="D10" s="45">
        <v>25658.470325996099</v>
      </c>
      <c r="E10" s="227">
        <v>68.745999999999995</v>
      </c>
      <c r="F10" s="44">
        <v>20188923</v>
      </c>
      <c r="G10" s="45">
        <v>24472.845692840314</v>
      </c>
      <c r="H10" s="227">
        <v>71.207999999999998</v>
      </c>
      <c r="I10" s="44">
        <v>22292074</v>
      </c>
      <c r="J10" s="45">
        <f t="shared" si="0"/>
        <v>26087.979346889861</v>
      </c>
    </row>
    <row r="11" spans="1:10" x14ac:dyDescent="0.25">
      <c r="A11" s="278" t="s">
        <v>76</v>
      </c>
      <c r="B11" s="227">
        <v>41.042999999999999</v>
      </c>
      <c r="C11" s="44">
        <v>12288445</v>
      </c>
      <c r="D11" s="45">
        <v>24950.346790764161</v>
      </c>
      <c r="E11" s="227">
        <v>42.650999999999996</v>
      </c>
      <c r="F11" s="44">
        <v>12673761</v>
      </c>
      <c r="G11" s="45">
        <v>24762.531945323673</v>
      </c>
      <c r="H11" s="227">
        <v>46.408000000000001</v>
      </c>
      <c r="I11" s="44">
        <v>14334928</v>
      </c>
      <c r="J11" s="45">
        <f t="shared" si="0"/>
        <v>25740.76308682411</v>
      </c>
    </row>
    <row r="12" spans="1:10" x14ac:dyDescent="0.25">
      <c r="A12" s="278" t="s">
        <v>12</v>
      </c>
      <c r="B12" s="227">
        <v>84.204999999999998</v>
      </c>
      <c r="C12" s="44">
        <v>17788704</v>
      </c>
      <c r="D12" s="45">
        <v>17604.56029926964</v>
      </c>
      <c r="E12" s="227">
        <v>81.259</v>
      </c>
      <c r="F12" s="44">
        <v>18190316</v>
      </c>
      <c r="G12" s="45">
        <v>18654.667995750217</v>
      </c>
      <c r="H12" s="227">
        <v>60.161999999999999</v>
      </c>
      <c r="I12" s="44">
        <v>14500049</v>
      </c>
      <c r="J12" s="45">
        <f t="shared" si="0"/>
        <v>20084.728178362864</v>
      </c>
    </row>
    <row r="13" spans="1:10" x14ac:dyDescent="0.25">
      <c r="A13" s="278" t="s">
        <v>15</v>
      </c>
      <c r="B13" s="227">
        <v>10.786</v>
      </c>
      <c r="C13" s="44">
        <v>2666103</v>
      </c>
      <c r="D13" s="45">
        <v>20598.484146115337</v>
      </c>
      <c r="E13" s="227">
        <v>10.845000000000001</v>
      </c>
      <c r="F13" s="44">
        <v>2893565</v>
      </c>
      <c r="G13" s="45">
        <v>22234.247733210388</v>
      </c>
      <c r="H13" s="227">
        <v>10.161</v>
      </c>
      <c r="I13" s="44">
        <v>2816515</v>
      </c>
      <c r="J13" s="45">
        <f t="shared" si="0"/>
        <v>23099.063412393793</v>
      </c>
    </row>
    <row r="14" spans="1:10" x14ac:dyDescent="0.25">
      <c r="A14" s="278" t="s">
        <v>33</v>
      </c>
      <c r="B14" s="227">
        <v>7.0289999999999999</v>
      </c>
      <c r="C14" s="44">
        <v>2101013</v>
      </c>
      <c r="D14" s="45">
        <v>24908.865651823402</v>
      </c>
      <c r="E14" s="227">
        <v>7.9809999999999999</v>
      </c>
      <c r="F14" s="44">
        <v>2017272</v>
      </c>
      <c r="G14" s="45">
        <v>21063.275278787118</v>
      </c>
      <c r="H14" s="227">
        <v>8.4849999999999994</v>
      </c>
      <c r="I14" s="44">
        <v>2606606</v>
      </c>
      <c r="J14" s="45">
        <f t="shared" si="0"/>
        <v>25600.137497544685</v>
      </c>
    </row>
    <row r="15" spans="1:10" x14ac:dyDescent="0.25">
      <c r="A15" s="278" t="s">
        <v>77</v>
      </c>
      <c r="B15" s="227">
        <v>42.756</v>
      </c>
      <c r="C15" s="44">
        <v>11216767</v>
      </c>
      <c r="D15" s="45">
        <v>21861.974537686718</v>
      </c>
      <c r="E15" s="227">
        <v>37.540999999999997</v>
      </c>
      <c r="F15" s="44">
        <v>10470171</v>
      </c>
      <c r="G15" s="45">
        <v>23241.635811512748</v>
      </c>
      <c r="H15" s="227">
        <v>39.29</v>
      </c>
      <c r="I15" s="44">
        <v>11230475</v>
      </c>
      <c r="J15" s="45">
        <f t="shared" si="0"/>
        <v>23819.621192839568</v>
      </c>
    </row>
    <row r="16" spans="1:10" ht="15.75" thickBot="1" x14ac:dyDescent="0.3">
      <c r="A16" s="282" t="s">
        <v>27</v>
      </c>
      <c r="B16" s="228">
        <v>11.362</v>
      </c>
      <c r="C16" s="229">
        <v>1807470</v>
      </c>
      <c r="D16" s="45">
        <v>13256.688963210703</v>
      </c>
      <c r="E16" s="228">
        <v>10.029</v>
      </c>
      <c r="F16" s="229">
        <v>1671274</v>
      </c>
      <c r="G16" s="45">
        <v>13887.011001429188</v>
      </c>
      <c r="H16" s="228">
        <v>29.539000000000001</v>
      </c>
      <c r="I16" s="229">
        <v>4686340</v>
      </c>
      <c r="J16" s="45">
        <f t="shared" si="0"/>
        <v>13220.770281097306</v>
      </c>
    </row>
    <row r="17" spans="1:15" ht="15.75" thickBot="1" x14ac:dyDescent="0.3">
      <c r="A17" s="280" t="s">
        <v>28</v>
      </c>
      <c r="B17" s="230">
        <v>932.81200000000001</v>
      </c>
      <c r="C17" s="231">
        <v>265993461</v>
      </c>
      <c r="D17" s="232">
        <v>23762.689320034478</v>
      </c>
      <c r="E17" s="230">
        <v>905.56999999999994</v>
      </c>
      <c r="F17" s="231">
        <v>265243626</v>
      </c>
      <c r="G17" s="232">
        <v>24408.533299468847</v>
      </c>
      <c r="H17" s="230">
        <f>SUM(H7:H16)</f>
        <v>913.1819999999999</v>
      </c>
      <c r="I17" s="231">
        <f>SUM(I7:I16)</f>
        <v>277194949</v>
      </c>
      <c r="J17" s="232">
        <f t="shared" si="0"/>
        <v>25295.701276780903</v>
      </c>
      <c r="N17" s="93"/>
      <c r="O17" s="73"/>
    </row>
    <row r="18" spans="1:15" ht="15.75" thickBot="1" x14ac:dyDescent="0.3">
      <c r="C18" s="1" t="s">
        <v>1</v>
      </c>
    </row>
    <row r="19" spans="1:15" ht="15.75" thickBot="1" x14ac:dyDescent="0.3">
      <c r="A19" s="394" t="s">
        <v>71</v>
      </c>
      <c r="B19" s="395"/>
      <c r="C19" s="395"/>
      <c r="D19" s="395"/>
      <c r="E19" s="395"/>
      <c r="F19" s="395"/>
      <c r="G19" s="395"/>
      <c r="H19" s="395"/>
      <c r="I19" s="395"/>
      <c r="J19" s="396"/>
    </row>
    <row r="20" spans="1:15" ht="15.75" thickBot="1" x14ac:dyDescent="0.3">
      <c r="A20" s="384" t="s">
        <v>62</v>
      </c>
      <c r="B20" s="397" t="s">
        <v>63</v>
      </c>
      <c r="C20" s="398"/>
      <c r="D20" s="399"/>
      <c r="E20" s="400" t="s">
        <v>81</v>
      </c>
      <c r="F20" s="401"/>
      <c r="G20" s="402"/>
      <c r="H20" s="400" t="s">
        <v>97</v>
      </c>
      <c r="I20" s="401"/>
      <c r="J20" s="402"/>
    </row>
    <row r="21" spans="1:15" ht="75.75" thickBot="1" x14ac:dyDescent="0.3">
      <c r="A21" s="386"/>
      <c r="B21" s="221" t="s">
        <v>64</v>
      </c>
      <c r="C21" s="222" t="s">
        <v>70</v>
      </c>
      <c r="D21" s="223" t="s">
        <v>66</v>
      </c>
      <c r="E21" s="221" t="s">
        <v>64</v>
      </c>
      <c r="F21" s="222" t="s">
        <v>70</v>
      </c>
      <c r="G21" s="223" t="s">
        <v>66</v>
      </c>
      <c r="H21" s="221" t="s">
        <v>64</v>
      </c>
      <c r="I21" s="222" t="s">
        <v>70</v>
      </c>
      <c r="J21" s="223" t="s">
        <v>66</v>
      </c>
    </row>
    <row r="22" spans="1:15" x14ac:dyDescent="0.25">
      <c r="A22" s="276" t="s">
        <v>13</v>
      </c>
      <c r="B22" s="224">
        <v>0</v>
      </c>
      <c r="C22" s="225">
        <v>0</v>
      </c>
      <c r="D22" s="226">
        <v>0</v>
      </c>
      <c r="E22" s="224">
        <v>0</v>
      </c>
      <c r="F22" s="225">
        <v>0</v>
      </c>
      <c r="G22" s="226">
        <v>0</v>
      </c>
      <c r="H22" s="224">
        <v>0</v>
      </c>
      <c r="I22" s="225">
        <v>0</v>
      </c>
      <c r="J22" s="226">
        <v>0</v>
      </c>
    </row>
    <row r="23" spans="1:15" x14ac:dyDescent="0.25">
      <c r="A23" s="278" t="s">
        <v>9</v>
      </c>
      <c r="B23" s="227">
        <v>316.94900000000001</v>
      </c>
      <c r="C23" s="44">
        <v>92838209</v>
      </c>
      <c r="D23" s="45">
        <v>24409.344773659697</v>
      </c>
      <c r="E23" s="227">
        <v>298.33000000000004</v>
      </c>
      <c r="F23" s="44">
        <v>88986771</v>
      </c>
      <c r="G23" s="45">
        <v>24856.917675057819</v>
      </c>
      <c r="H23" s="227">
        <v>286.90699999999998</v>
      </c>
      <c r="I23" s="44">
        <v>88806849</v>
      </c>
      <c r="J23" s="45">
        <f>I23/H23/12</f>
        <v>25794.319239335397</v>
      </c>
    </row>
    <row r="24" spans="1:15" x14ac:dyDescent="0.25">
      <c r="A24" s="278" t="s">
        <v>10</v>
      </c>
      <c r="B24" s="233">
        <v>0</v>
      </c>
      <c r="C24" s="36">
        <v>0</v>
      </c>
      <c r="D24" s="38">
        <v>0</v>
      </c>
      <c r="E24" s="233">
        <v>0</v>
      </c>
      <c r="F24" s="36">
        <v>0</v>
      </c>
      <c r="G24" s="38">
        <v>0</v>
      </c>
      <c r="H24" s="233">
        <v>0</v>
      </c>
      <c r="I24" s="36">
        <v>0</v>
      </c>
      <c r="J24" s="38">
        <v>0</v>
      </c>
    </row>
    <row r="25" spans="1:15" x14ac:dyDescent="0.25">
      <c r="A25" s="281" t="s">
        <v>75</v>
      </c>
      <c r="B25" s="227">
        <v>0</v>
      </c>
      <c r="C25" s="44">
        <v>0</v>
      </c>
      <c r="D25" s="45">
        <v>0</v>
      </c>
      <c r="E25" s="227">
        <v>0</v>
      </c>
      <c r="F25" s="44">
        <v>0</v>
      </c>
      <c r="G25" s="45">
        <v>0</v>
      </c>
      <c r="H25" s="227">
        <v>0</v>
      </c>
      <c r="I25" s="44">
        <v>0</v>
      </c>
      <c r="J25" s="45">
        <v>0</v>
      </c>
    </row>
    <row r="26" spans="1:15" x14ac:dyDescent="0.25">
      <c r="A26" s="278" t="s">
        <v>76</v>
      </c>
      <c r="B26" s="227">
        <v>0</v>
      </c>
      <c r="C26" s="44">
        <v>0</v>
      </c>
      <c r="D26" s="45">
        <v>0</v>
      </c>
      <c r="E26" s="227">
        <v>0</v>
      </c>
      <c r="F26" s="44">
        <v>0</v>
      </c>
      <c r="G26" s="45">
        <v>0</v>
      </c>
      <c r="H26" s="227">
        <v>0</v>
      </c>
      <c r="I26" s="44">
        <v>0</v>
      </c>
      <c r="J26" s="45">
        <v>0</v>
      </c>
    </row>
    <row r="27" spans="1:15" x14ac:dyDescent="0.25">
      <c r="A27" s="278" t="s">
        <v>12</v>
      </c>
      <c r="B27" s="227">
        <v>20.202999999999999</v>
      </c>
      <c r="C27" s="44">
        <v>4420307</v>
      </c>
      <c r="D27" s="45">
        <v>18232.882080219108</v>
      </c>
      <c r="E27" s="227">
        <v>16.731000000000002</v>
      </c>
      <c r="F27" s="44">
        <v>3300291</v>
      </c>
      <c r="G27" s="45">
        <v>16438.004303388916</v>
      </c>
      <c r="H27" s="227">
        <v>10.898</v>
      </c>
      <c r="I27" s="44">
        <v>2428322</v>
      </c>
      <c r="J27" s="45">
        <f>I27/H27/12</f>
        <v>18568.559980424543</v>
      </c>
    </row>
    <row r="28" spans="1:15" x14ac:dyDescent="0.25">
      <c r="A28" s="278" t="s">
        <v>15</v>
      </c>
      <c r="B28" s="227">
        <v>0</v>
      </c>
      <c r="C28" s="44">
        <v>0</v>
      </c>
      <c r="D28" s="45">
        <v>0</v>
      </c>
      <c r="E28" s="227">
        <v>0</v>
      </c>
      <c r="F28" s="44">
        <v>0</v>
      </c>
      <c r="G28" s="45">
        <v>0</v>
      </c>
      <c r="H28" s="227">
        <v>0</v>
      </c>
      <c r="I28" s="44">
        <v>0</v>
      </c>
      <c r="J28" s="45">
        <v>0</v>
      </c>
    </row>
    <row r="29" spans="1:15" x14ac:dyDescent="0.25">
      <c r="A29" s="278" t="s">
        <v>33</v>
      </c>
      <c r="B29" s="227">
        <v>0</v>
      </c>
      <c r="C29" s="44">
        <v>0</v>
      </c>
      <c r="D29" s="45">
        <v>0</v>
      </c>
      <c r="E29" s="227">
        <v>0</v>
      </c>
      <c r="F29" s="44">
        <v>0</v>
      </c>
      <c r="G29" s="45">
        <v>0</v>
      </c>
      <c r="H29" s="227">
        <v>0</v>
      </c>
      <c r="I29" s="44">
        <v>0</v>
      </c>
      <c r="J29" s="45">
        <v>0</v>
      </c>
    </row>
    <row r="30" spans="1:15" x14ac:dyDescent="0.25">
      <c r="A30" s="279" t="s">
        <v>11</v>
      </c>
      <c r="B30" s="227">
        <v>0</v>
      </c>
      <c r="C30" s="44">
        <v>0</v>
      </c>
      <c r="D30" s="45">
        <v>0</v>
      </c>
      <c r="E30" s="227">
        <v>0</v>
      </c>
      <c r="F30" s="44">
        <v>0</v>
      </c>
      <c r="G30" s="45">
        <v>0</v>
      </c>
      <c r="H30" s="227">
        <v>0</v>
      </c>
      <c r="I30" s="44">
        <v>0</v>
      </c>
      <c r="J30" s="45">
        <v>0</v>
      </c>
    </row>
    <row r="31" spans="1:15" ht="15.75" thickBot="1" x14ac:dyDescent="0.3">
      <c r="A31" s="279" t="s">
        <v>27</v>
      </c>
      <c r="B31" s="227">
        <v>1.992</v>
      </c>
      <c r="C31" s="44">
        <v>296093</v>
      </c>
      <c r="D31" s="45">
        <v>12386.755354752342</v>
      </c>
      <c r="E31" s="227">
        <v>2.2759999999999998</v>
      </c>
      <c r="F31" s="44">
        <v>355733</v>
      </c>
      <c r="G31" s="45">
        <v>13024.787639132983</v>
      </c>
      <c r="H31" s="227">
        <v>6.3170000000000002</v>
      </c>
      <c r="I31" s="44">
        <v>1108060</v>
      </c>
      <c r="J31" s="45">
        <f>I31/H31/12</f>
        <v>14617.434436177509</v>
      </c>
    </row>
    <row r="32" spans="1:15" ht="15.75" thickBot="1" x14ac:dyDescent="0.3">
      <c r="A32" s="283" t="s">
        <v>28</v>
      </c>
      <c r="B32" s="230">
        <v>339.14400000000001</v>
      </c>
      <c r="C32" s="231">
        <v>97554609</v>
      </c>
      <c r="D32" s="232">
        <v>23970.793379803272</v>
      </c>
      <c r="E32" s="230">
        <v>317.33700000000005</v>
      </c>
      <c r="F32" s="231">
        <v>92642795</v>
      </c>
      <c r="G32" s="232">
        <v>24328.183970563361</v>
      </c>
      <c r="H32" s="230">
        <v>304.12200000000001</v>
      </c>
      <c r="I32" s="231">
        <v>92343231</v>
      </c>
      <c r="J32" s="232">
        <f>I32/H32/12</f>
        <v>25303.231104622482</v>
      </c>
      <c r="N32" s="93"/>
      <c r="O32" s="73"/>
    </row>
    <row r="33" spans="1:15" ht="15.75" thickBot="1" x14ac:dyDescent="0.3"/>
    <row r="34" spans="1:15" ht="15.75" thickBot="1" x14ac:dyDescent="0.3">
      <c r="A34" s="394" t="s">
        <v>73</v>
      </c>
      <c r="B34" s="395"/>
      <c r="C34" s="395"/>
      <c r="D34" s="395"/>
      <c r="E34" s="395"/>
      <c r="F34" s="395"/>
      <c r="G34" s="395"/>
      <c r="H34" s="395"/>
      <c r="I34" s="395"/>
      <c r="J34" s="396"/>
    </row>
    <row r="35" spans="1:15" ht="15.75" thickBot="1" x14ac:dyDescent="0.3">
      <c r="A35" s="384" t="s">
        <v>62</v>
      </c>
      <c r="B35" s="397" t="s">
        <v>63</v>
      </c>
      <c r="C35" s="398"/>
      <c r="D35" s="399"/>
      <c r="E35" s="400" t="s">
        <v>81</v>
      </c>
      <c r="F35" s="401"/>
      <c r="G35" s="402"/>
      <c r="H35" s="400" t="s">
        <v>97</v>
      </c>
      <c r="I35" s="401"/>
      <c r="J35" s="402"/>
    </row>
    <row r="36" spans="1:15" ht="75.75" thickBot="1" x14ac:dyDescent="0.3">
      <c r="A36" s="386"/>
      <c r="B36" s="221" t="s">
        <v>64</v>
      </c>
      <c r="C36" s="222" t="s">
        <v>70</v>
      </c>
      <c r="D36" s="223" t="s">
        <v>66</v>
      </c>
      <c r="E36" s="221" t="s">
        <v>64</v>
      </c>
      <c r="F36" s="222" t="s">
        <v>70</v>
      </c>
      <c r="G36" s="223" t="s">
        <v>66</v>
      </c>
      <c r="H36" s="221" t="s">
        <v>64</v>
      </c>
      <c r="I36" s="222" t="s">
        <v>70</v>
      </c>
      <c r="J36" s="223" t="s">
        <v>66</v>
      </c>
    </row>
    <row r="37" spans="1:15" x14ac:dyDescent="0.25">
      <c r="A37" s="276" t="s">
        <v>13</v>
      </c>
      <c r="B37" s="224">
        <v>0</v>
      </c>
      <c r="C37" s="225">
        <v>0</v>
      </c>
      <c r="D37" s="226">
        <v>0</v>
      </c>
      <c r="E37" s="224">
        <v>0</v>
      </c>
      <c r="F37" s="225">
        <v>0</v>
      </c>
      <c r="G37" s="226">
        <v>0</v>
      </c>
      <c r="H37" s="224">
        <v>0</v>
      </c>
      <c r="I37" s="225">
        <v>0</v>
      </c>
      <c r="J37" s="226">
        <v>0</v>
      </c>
    </row>
    <row r="38" spans="1:15" x14ac:dyDescent="0.25">
      <c r="A38" s="278" t="s">
        <v>9</v>
      </c>
      <c r="B38" s="227">
        <v>367.31900000000002</v>
      </c>
      <c r="C38" s="44">
        <v>109486076</v>
      </c>
      <c r="D38" s="45">
        <v>24839.008237163518</v>
      </c>
      <c r="E38" s="227">
        <v>352.18</v>
      </c>
      <c r="F38" s="44">
        <v>102661783</v>
      </c>
      <c r="G38" s="45">
        <v>24291.97735059723</v>
      </c>
      <c r="H38" s="227">
        <v>330.64699999999999</v>
      </c>
      <c r="I38" s="44">
        <v>100907610</v>
      </c>
      <c r="J38" s="45">
        <f>I38/H38/12</f>
        <v>25431.857842351514</v>
      </c>
    </row>
    <row r="39" spans="1:15" x14ac:dyDescent="0.25">
      <c r="A39" s="278" t="s">
        <v>10</v>
      </c>
      <c r="B39" s="233">
        <v>4.1719999999999997</v>
      </c>
      <c r="C39" s="36">
        <v>1414253</v>
      </c>
      <c r="D39" s="45">
        <v>28248.901406200064</v>
      </c>
      <c r="E39" s="233">
        <v>4.7009999999999996</v>
      </c>
      <c r="F39" s="36">
        <v>1608306</v>
      </c>
      <c r="G39" s="45">
        <v>28509.997872793025</v>
      </c>
      <c r="H39" s="233">
        <v>4.8529999999999998</v>
      </c>
      <c r="I39" s="36">
        <v>1737732</v>
      </c>
      <c r="J39" s="45">
        <f>I39/H39/12</f>
        <v>29839.48073356687</v>
      </c>
    </row>
    <row r="40" spans="1:15" x14ac:dyDescent="0.25">
      <c r="A40" s="281" t="s">
        <v>75</v>
      </c>
      <c r="B40" s="227">
        <v>6.6669999999999998</v>
      </c>
      <c r="C40" s="44">
        <v>2239429</v>
      </c>
      <c r="D40" s="45">
        <v>27991.462926853656</v>
      </c>
      <c r="E40" s="227">
        <v>5.6559999999999997</v>
      </c>
      <c r="F40" s="44">
        <v>2157668</v>
      </c>
      <c r="G40" s="45">
        <v>31790.252239509664</v>
      </c>
      <c r="H40" s="227">
        <v>5.5739999999999998</v>
      </c>
      <c r="I40" s="44">
        <v>1987413</v>
      </c>
      <c r="J40" s="45">
        <f>I40/H40/12</f>
        <v>29712.549336203807</v>
      </c>
    </row>
    <row r="41" spans="1:15" x14ac:dyDescent="0.25">
      <c r="A41" s="278" t="s">
        <v>76</v>
      </c>
      <c r="B41" s="227">
        <v>0</v>
      </c>
      <c r="C41" s="44">
        <v>0</v>
      </c>
      <c r="D41" s="45">
        <v>0</v>
      </c>
      <c r="E41" s="227">
        <v>0</v>
      </c>
      <c r="F41" s="44">
        <v>0</v>
      </c>
      <c r="G41" s="45">
        <v>0</v>
      </c>
      <c r="H41" s="227">
        <v>0</v>
      </c>
      <c r="I41" s="44">
        <v>0</v>
      </c>
      <c r="J41" s="45">
        <v>0</v>
      </c>
    </row>
    <row r="42" spans="1:15" x14ac:dyDescent="0.25">
      <c r="A42" s="278" t="s">
        <v>12</v>
      </c>
      <c r="B42" s="227">
        <v>52.853000000000002</v>
      </c>
      <c r="C42" s="44">
        <v>12278652</v>
      </c>
      <c r="D42" s="45">
        <v>19359.75252114355</v>
      </c>
      <c r="E42" s="227">
        <v>44.319000000000003</v>
      </c>
      <c r="F42" s="44">
        <v>10251659</v>
      </c>
      <c r="G42" s="45">
        <v>19276.267891122694</v>
      </c>
      <c r="H42" s="227">
        <v>23.445</v>
      </c>
      <c r="I42" s="44">
        <v>6293766</v>
      </c>
      <c r="J42" s="45">
        <f>I42/H42/12</f>
        <v>22370.67605033056</v>
      </c>
    </row>
    <row r="43" spans="1:15" x14ac:dyDescent="0.25">
      <c r="A43" s="278" t="s">
        <v>15</v>
      </c>
      <c r="B43" s="233">
        <v>0</v>
      </c>
      <c r="C43" s="36">
        <v>0</v>
      </c>
      <c r="D43" s="38">
        <v>0</v>
      </c>
      <c r="E43" s="233">
        <v>0</v>
      </c>
      <c r="F43" s="36">
        <v>0</v>
      </c>
      <c r="G43" s="38">
        <v>0</v>
      </c>
      <c r="H43" s="233">
        <v>0</v>
      </c>
      <c r="I43" s="36">
        <v>0</v>
      </c>
      <c r="J43" s="38">
        <v>0</v>
      </c>
    </row>
    <row r="44" spans="1:15" x14ac:dyDescent="0.25">
      <c r="A44" s="278" t="s">
        <v>33</v>
      </c>
      <c r="B44" s="233">
        <v>0</v>
      </c>
      <c r="C44" s="36">
        <v>0</v>
      </c>
      <c r="D44" s="38">
        <v>0</v>
      </c>
      <c r="E44" s="233">
        <v>0</v>
      </c>
      <c r="F44" s="36">
        <v>0</v>
      </c>
      <c r="G44" s="38">
        <v>0</v>
      </c>
      <c r="H44" s="233">
        <v>0</v>
      </c>
      <c r="I44" s="36">
        <v>0</v>
      </c>
      <c r="J44" s="38">
        <v>0</v>
      </c>
    </row>
    <row r="45" spans="1:15" x14ac:dyDescent="0.25">
      <c r="A45" s="279" t="s">
        <v>11</v>
      </c>
      <c r="B45" s="227">
        <v>110.155</v>
      </c>
      <c r="C45" s="44">
        <v>28690909</v>
      </c>
      <c r="D45" s="45">
        <v>21704.952869441546</v>
      </c>
      <c r="E45" s="227">
        <v>105.372</v>
      </c>
      <c r="F45" s="44">
        <v>28693461</v>
      </c>
      <c r="G45" s="45">
        <v>22692.19289754394</v>
      </c>
      <c r="H45" s="227">
        <v>103.694</v>
      </c>
      <c r="I45" s="44">
        <v>28844668</v>
      </c>
      <c r="J45" s="45">
        <f>I45/H45/12</f>
        <v>23180.920143241976</v>
      </c>
    </row>
    <row r="46" spans="1:15" ht="15.75" thickBot="1" x14ac:dyDescent="0.3">
      <c r="A46" s="279" t="s">
        <v>27</v>
      </c>
      <c r="B46" s="227">
        <v>0.82899999999999996</v>
      </c>
      <c r="C46" s="44">
        <v>110330</v>
      </c>
      <c r="D46" s="45">
        <v>11090.671491757137</v>
      </c>
      <c r="E46" s="227">
        <v>0.97299999999999998</v>
      </c>
      <c r="F46" s="44">
        <v>115385</v>
      </c>
      <c r="G46" s="45">
        <v>9882.2370674888662</v>
      </c>
      <c r="H46" s="227">
        <v>18.338000000000001</v>
      </c>
      <c r="I46" s="44">
        <v>3385471</v>
      </c>
      <c r="J46" s="45">
        <f>I46/H46/12</f>
        <v>15384.588468389864</v>
      </c>
    </row>
    <row r="47" spans="1:15" ht="15.75" thickBot="1" x14ac:dyDescent="0.3">
      <c r="A47" s="283" t="s">
        <v>28</v>
      </c>
      <c r="B47" s="230">
        <v>541.995</v>
      </c>
      <c r="C47" s="231">
        <v>154219649</v>
      </c>
      <c r="D47" s="232">
        <v>23711.726891699494</v>
      </c>
      <c r="E47" s="230">
        <v>513.20100000000002</v>
      </c>
      <c r="F47" s="231">
        <v>145488262</v>
      </c>
      <c r="G47" s="232">
        <v>23624.314514845712</v>
      </c>
      <c r="H47" s="230">
        <v>486.55100000000004</v>
      </c>
      <c r="I47" s="231">
        <v>143156660</v>
      </c>
      <c r="J47" s="232">
        <f>I47/H47/12</f>
        <v>24518.954162393387</v>
      </c>
      <c r="N47" s="93"/>
      <c r="O47" s="73"/>
    </row>
    <row r="48" spans="1:15" ht="15.75" thickBot="1" x14ac:dyDescent="0.3">
      <c r="F48" s="1" t="s">
        <v>1</v>
      </c>
    </row>
    <row r="49" spans="1:10" ht="15.75" thickBot="1" x14ac:dyDescent="0.3">
      <c r="A49" s="403" t="s">
        <v>107</v>
      </c>
      <c r="B49" s="421" t="s">
        <v>63</v>
      </c>
      <c r="C49" s="422"/>
      <c r="D49" s="423"/>
      <c r="E49" s="418" t="s">
        <v>81</v>
      </c>
      <c r="F49" s="419"/>
      <c r="G49" s="420"/>
      <c r="H49" s="418" t="s">
        <v>97</v>
      </c>
      <c r="I49" s="419"/>
      <c r="J49" s="420"/>
    </row>
    <row r="50" spans="1:10" ht="15.75" thickBot="1" x14ac:dyDescent="0.3">
      <c r="A50" s="404"/>
      <c r="B50" s="234">
        <v>1813.951</v>
      </c>
      <c r="C50" s="235">
        <v>517767719</v>
      </c>
      <c r="D50" s="212">
        <v>23786.370148182981</v>
      </c>
      <c r="E50" s="234">
        <v>1736.1079999999999</v>
      </c>
      <c r="F50" s="235">
        <v>503374683</v>
      </c>
      <c r="G50" s="213">
        <v>24162.028082354325</v>
      </c>
      <c r="H50" s="234">
        <f>H47+H32+H17</f>
        <v>1703.855</v>
      </c>
      <c r="I50" s="235">
        <f>I47+I32+I17</f>
        <v>512694840</v>
      </c>
      <c r="J50" s="213">
        <f>I50/H50/12</f>
        <v>25075.238209824194</v>
      </c>
    </row>
    <row r="51" spans="1:10" x14ac:dyDescent="0.25">
      <c r="H51" s="253"/>
      <c r="I51" s="253"/>
      <c r="J51" s="284"/>
    </row>
    <row r="55" spans="1:10" x14ac:dyDescent="0.25">
      <c r="J55" s="285"/>
    </row>
    <row r="56" spans="1:10" x14ac:dyDescent="0.25">
      <c r="J56" s="285"/>
    </row>
    <row r="58" spans="1:10" x14ac:dyDescent="0.25">
      <c r="J58" s="93"/>
    </row>
    <row r="59" spans="1:10" x14ac:dyDescent="0.25">
      <c r="J59" s="73"/>
    </row>
  </sheetData>
  <mergeCells count="20">
    <mergeCell ref="A35:A36"/>
    <mergeCell ref="B35:D35"/>
    <mergeCell ref="E35:G35"/>
    <mergeCell ref="H35:J35"/>
    <mergeCell ref="A49:A50"/>
    <mergeCell ref="E49:G49"/>
    <mergeCell ref="H49:J49"/>
    <mergeCell ref="B49:D49"/>
    <mergeCell ref="A34:J34"/>
    <mergeCell ref="A2:J2"/>
    <mergeCell ref="A4:J4"/>
    <mergeCell ref="A5:A6"/>
    <mergeCell ref="B5:D5"/>
    <mergeCell ref="E5:G5"/>
    <mergeCell ref="H5:J5"/>
    <mergeCell ref="A19:J19"/>
    <mergeCell ref="A20:A21"/>
    <mergeCell ref="B20:D20"/>
    <mergeCell ref="E20:G20"/>
    <mergeCell ref="H20:J20"/>
  </mergeCells>
  <pageMargins left="0.23622047244094491" right="0.23622047244094491" top="0.15748031496062992" bottom="0.27559055118110237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K31"/>
  <sheetViews>
    <sheetView workbookViewId="0">
      <selection activeCell="B17" sqref="B17"/>
    </sheetView>
  </sheetViews>
  <sheetFormatPr defaultColWidth="9.140625" defaultRowHeight="15" x14ac:dyDescent="0.25"/>
  <cols>
    <col min="1" max="1" width="14.7109375" style="1" customWidth="1"/>
    <col min="2" max="4" width="11.28515625" style="1" customWidth="1"/>
    <col min="5" max="5" width="11.28515625" style="304" customWidth="1"/>
    <col min="6" max="11" width="11.28515625" style="1" customWidth="1"/>
    <col min="12" max="16384" width="9.140625" style="1"/>
  </cols>
  <sheetData>
    <row r="1" spans="1:11" x14ac:dyDescent="0.25">
      <c r="E1" s="1"/>
    </row>
    <row r="2" spans="1:11" x14ac:dyDescent="0.25">
      <c r="E2" s="1"/>
    </row>
    <row r="3" spans="1:11" x14ac:dyDescent="0.25">
      <c r="A3" s="3" t="s">
        <v>17</v>
      </c>
      <c r="B3" s="270"/>
      <c r="C3" s="270"/>
      <c r="D3" s="270"/>
      <c r="E3" s="270"/>
      <c r="F3" s="270"/>
      <c r="G3" s="270"/>
      <c r="H3" s="270"/>
      <c r="I3" s="270"/>
      <c r="J3" s="270"/>
      <c r="K3" s="270"/>
    </row>
    <row r="4" spans="1:11" ht="15.75" thickBot="1" x14ac:dyDescent="0.3">
      <c r="E4" s="1"/>
    </row>
    <row r="5" spans="1:11" ht="15" customHeight="1" x14ac:dyDescent="0.25">
      <c r="A5" s="326" t="s">
        <v>2</v>
      </c>
      <c r="B5" s="328">
        <v>2014</v>
      </c>
      <c r="C5" s="329"/>
      <c r="D5" s="329"/>
      <c r="E5" s="329"/>
      <c r="F5" s="330"/>
      <c r="G5" s="328">
        <v>2015</v>
      </c>
      <c r="H5" s="329"/>
      <c r="I5" s="329"/>
      <c r="J5" s="329"/>
      <c r="K5" s="330"/>
    </row>
    <row r="6" spans="1:11" ht="23.25" thickBot="1" x14ac:dyDescent="0.3">
      <c r="A6" s="327"/>
      <c r="B6" s="32" t="s">
        <v>3</v>
      </c>
      <c r="C6" s="32" t="s">
        <v>4</v>
      </c>
      <c r="D6" s="32" t="s">
        <v>5</v>
      </c>
      <c r="E6" s="33" t="s">
        <v>6</v>
      </c>
      <c r="F6" s="10" t="s">
        <v>7</v>
      </c>
      <c r="G6" s="34" t="s">
        <v>3</v>
      </c>
      <c r="H6" s="32" t="s">
        <v>4</v>
      </c>
      <c r="I6" s="32" t="s">
        <v>5</v>
      </c>
      <c r="J6" s="33" t="s">
        <v>6</v>
      </c>
      <c r="K6" s="10" t="s">
        <v>7</v>
      </c>
    </row>
    <row r="7" spans="1:11" ht="15.75" thickTop="1" x14ac:dyDescent="0.25">
      <c r="A7" s="35" t="s">
        <v>8</v>
      </c>
      <c r="B7" s="36">
        <f>'1'!C7/'1'!B7</f>
        <v>71517.025751072957</v>
      </c>
      <c r="C7" s="36">
        <f>'1'!D7/'1'!B7</f>
        <v>11351.931330472104</v>
      </c>
      <c r="D7" s="36">
        <f>'1'!E7/'1'!B7</f>
        <v>4322.961373390558</v>
      </c>
      <c r="E7" s="37">
        <f>'1'!F7/'1'!B7</f>
        <v>2097.0708154506437</v>
      </c>
      <c r="F7" s="38">
        <f>SUM(B7:E7)</f>
        <v>89288.989270386257</v>
      </c>
      <c r="G7" s="39">
        <f>'1'!I7/'1'!H7</f>
        <v>88464.857142857145</v>
      </c>
      <c r="H7" s="36">
        <f>'1'!J7/'1'!H7</f>
        <v>14339.901477832513</v>
      </c>
      <c r="I7" s="36">
        <f>'1'!K7/'1'!H7</f>
        <v>10944.699507389163</v>
      </c>
      <c r="J7" s="36">
        <f>'1'!L7/'1'!H7</f>
        <v>9521.2980295566504</v>
      </c>
      <c r="K7" s="38">
        <f>G7+H7+I7+J7</f>
        <v>123270.75615763546</v>
      </c>
    </row>
    <row r="8" spans="1:11" x14ac:dyDescent="0.25">
      <c r="A8" s="40" t="s">
        <v>104</v>
      </c>
      <c r="B8" s="36">
        <f>'1'!C8/'1'!B8</f>
        <v>47127.527446079795</v>
      </c>
      <c r="C8" s="36">
        <f>'1'!D8/'1'!B8</f>
        <v>14994.510247153567</v>
      </c>
      <c r="D8" s="36">
        <f>'1'!E8/'1'!B8</f>
        <v>2248.4116449134499</v>
      </c>
      <c r="E8" s="37">
        <f>'1'!F8/'1'!B8</f>
        <v>1037.939368693877</v>
      </c>
      <c r="F8" s="42">
        <f t="shared" ref="F8:F12" si="0">SUM(B8:E8)</f>
        <v>65408.388706840691</v>
      </c>
      <c r="G8" s="39">
        <f>'1'!I8/'1'!H8</f>
        <v>48382.896044869936</v>
      </c>
      <c r="H8" s="36">
        <f>'1'!J8/'1'!H8</f>
        <v>15779.098539793056</v>
      </c>
      <c r="I8" s="36">
        <f>'1'!K8/'1'!H8</f>
        <v>3038.9339522289915</v>
      </c>
      <c r="J8" s="36">
        <f>'1'!L8/'1'!H8</f>
        <v>3931.2911710666281</v>
      </c>
      <c r="K8" s="38">
        <f t="shared" ref="K8:K12" si="1">G8+H8+I8+J8</f>
        <v>71132.219707958604</v>
      </c>
    </row>
    <row r="9" spans="1:11" x14ac:dyDescent="0.25">
      <c r="A9" s="40" t="s">
        <v>11</v>
      </c>
      <c r="B9" s="36">
        <f>'1'!C9/'1'!B9</f>
        <v>290865.67914438504</v>
      </c>
      <c r="C9" s="36">
        <f>'1'!D9/'1'!B9</f>
        <v>104582.88770053476</v>
      </c>
      <c r="D9" s="36">
        <f>'1'!E9/'1'!B9</f>
        <v>9625.6684491978613</v>
      </c>
      <c r="E9" s="37">
        <f>'1'!F9/'1'!B9</f>
        <v>1522.909090909091</v>
      </c>
      <c r="F9" s="45">
        <f t="shared" si="0"/>
        <v>406597.14438502677</v>
      </c>
      <c r="G9" s="39">
        <f>'1'!I9/'1'!H9</f>
        <v>303103.86486486485</v>
      </c>
      <c r="H9" s="36">
        <f>'1'!J9/'1'!H9</f>
        <v>106187.56756756757</v>
      </c>
      <c r="I9" s="36">
        <f>'1'!K9/'1'!H9</f>
        <v>0</v>
      </c>
      <c r="J9" s="36">
        <f>'1'!L9/'1'!H9</f>
        <v>7233.405405405405</v>
      </c>
      <c r="K9" s="38">
        <f t="shared" si="1"/>
        <v>416524.83783783781</v>
      </c>
    </row>
    <row r="10" spans="1:11" x14ac:dyDescent="0.25">
      <c r="A10" s="40" t="s">
        <v>12</v>
      </c>
      <c r="B10" s="36">
        <f>'1'!C10/'1'!B10</f>
        <v>33987.104861773114</v>
      </c>
      <c r="C10" s="36">
        <f>'1'!D10/'1'!B10</f>
        <v>6731.1725452812207</v>
      </c>
      <c r="D10" s="36">
        <f>'1'!E10/'1'!B10</f>
        <v>1598.1229742612011</v>
      </c>
      <c r="E10" s="37">
        <f>'1'!F10/'1'!B10</f>
        <v>141.2230695900858</v>
      </c>
      <c r="F10" s="45">
        <f t="shared" si="0"/>
        <v>42457.623450905623</v>
      </c>
      <c r="G10" s="39">
        <f>'1'!I10/'1'!H10</f>
        <v>35183.509221311477</v>
      </c>
      <c r="H10" s="36">
        <f>'1'!J10/'1'!H10</f>
        <v>7005.6352459016398</v>
      </c>
      <c r="I10" s="36">
        <f>'1'!K10/'1'!H10</f>
        <v>1562.9887295081967</v>
      </c>
      <c r="J10" s="36">
        <f>'1'!L10/'1'!H10</f>
        <v>738.51946721311481</v>
      </c>
      <c r="K10" s="38">
        <f t="shared" si="1"/>
        <v>44490.65266393443</v>
      </c>
    </row>
    <row r="11" spans="1:11" x14ac:dyDescent="0.25">
      <c r="A11" s="40" t="s">
        <v>13</v>
      </c>
      <c r="B11" s="36">
        <f>'1'!C11/'1'!B11</f>
        <v>14448.795355587808</v>
      </c>
      <c r="C11" s="36">
        <f>'1'!D11/'1'!B11</f>
        <v>515.82583454281564</v>
      </c>
      <c r="D11" s="36">
        <f>'1'!E11/'1'!B11</f>
        <v>26.124818577648767</v>
      </c>
      <c r="E11" s="37">
        <f>'1'!F11/'1'!B11</f>
        <v>134.13134978229317</v>
      </c>
      <c r="F11" s="45">
        <f t="shared" si="0"/>
        <v>15124.877358490567</v>
      </c>
      <c r="G11" s="39">
        <f>'1'!I11/'1'!H11</f>
        <v>15328.529411764706</v>
      </c>
      <c r="H11" s="36">
        <f>'1'!J11/'1'!H11</f>
        <v>576.32166790766939</v>
      </c>
      <c r="I11" s="36">
        <f>'1'!K11/'1'!H11</f>
        <v>32.762472077438574</v>
      </c>
      <c r="J11" s="36">
        <f>'1'!L11/'1'!H11</f>
        <v>613.53387937453465</v>
      </c>
      <c r="K11" s="38">
        <f t="shared" si="1"/>
        <v>16551.147431124347</v>
      </c>
    </row>
    <row r="12" spans="1:11" ht="15.75" thickBot="1" x14ac:dyDescent="0.3">
      <c r="A12" s="46" t="s">
        <v>15</v>
      </c>
      <c r="B12" s="47">
        <f>'1'!C13/'1'!B13</f>
        <v>4202.1252955082746</v>
      </c>
      <c r="C12" s="47">
        <f>'1'!D13/'1'!B13</f>
        <v>866.82427107959018</v>
      </c>
      <c r="D12" s="47">
        <f>'1'!E13/'1'!B13</f>
        <v>0</v>
      </c>
      <c r="E12" s="257">
        <f>'1'!F13/'1'!B13</f>
        <v>288.54294720252165</v>
      </c>
      <c r="F12" s="49">
        <f t="shared" si="0"/>
        <v>5357.4925137903865</v>
      </c>
      <c r="G12" s="50">
        <f>'1'!I13/'1'!H13</f>
        <v>5029.9700332963375</v>
      </c>
      <c r="H12" s="47">
        <f>'1'!J13/'1'!H13</f>
        <v>1779.1342952275249</v>
      </c>
      <c r="I12" s="47">
        <f>'1'!K14/'1'!H14</f>
        <v>0</v>
      </c>
      <c r="J12" s="47">
        <f>'1'!L13/'1'!H13</f>
        <v>450.84350721420645</v>
      </c>
      <c r="K12" s="49">
        <f t="shared" si="1"/>
        <v>7259.9478357380694</v>
      </c>
    </row>
    <row r="13" spans="1:11" x14ac:dyDescent="0.25">
      <c r="E13" s="1"/>
      <c r="F13" s="250"/>
      <c r="K13" s="250"/>
    </row>
    <row r="14" spans="1:11" x14ac:dyDescent="0.25">
      <c r="E14" s="1"/>
    </row>
    <row r="15" spans="1:11" x14ac:dyDescent="0.25">
      <c r="E15" s="1"/>
    </row>
    <row r="16" spans="1:11" x14ac:dyDescent="0.25">
      <c r="E16" s="1"/>
    </row>
    <row r="17" spans="5:5" x14ac:dyDescent="0.25">
      <c r="E17" s="1"/>
    </row>
    <row r="18" spans="5:5" x14ac:dyDescent="0.25">
      <c r="E18" s="1"/>
    </row>
    <row r="19" spans="5:5" x14ac:dyDescent="0.25">
      <c r="E19" s="1"/>
    </row>
    <row r="20" spans="5:5" x14ac:dyDescent="0.25">
      <c r="E20" s="1"/>
    </row>
    <row r="21" spans="5:5" x14ac:dyDescent="0.25">
      <c r="E21" s="1"/>
    </row>
    <row r="22" spans="5:5" x14ac:dyDescent="0.25">
      <c r="E22" s="1"/>
    </row>
    <row r="23" spans="5:5" x14ac:dyDescent="0.25">
      <c r="E23" s="1"/>
    </row>
    <row r="24" spans="5:5" x14ac:dyDescent="0.25">
      <c r="E24" s="1"/>
    </row>
    <row r="25" spans="5:5" x14ac:dyDescent="0.25">
      <c r="E25" s="1"/>
    </row>
    <row r="26" spans="5:5" x14ac:dyDescent="0.25">
      <c r="E26" s="1"/>
    </row>
    <row r="27" spans="5:5" x14ac:dyDescent="0.25">
      <c r="E27" s="1"/>
    </row>
    <row r="28" spans="5:5" x14ac:dyDescent="0.25">
      <c r="E28" s="1"/>
    </row>
    <row r="29" spans="5:5" x14ac:dyDescent="0.25">
      <c r="E29" s="1"/>
    </row>
    <row r="30" spans="5:5" x14ac:dyDescent="0.25">
      <c r="E30" s="1"/>
    </row>
    <row r="31" spans="5:5" x14ac:dyDescent="0.25">
      <c r="E31" s="1"/>
    </row>
  </sheetData>
  <mergeCells count="3">
    <mergeCell ref="A5:A6"/>
    <mergeCell ref="B5:F5"/>
    <mergeCell ref="G5:K5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Q56"/>
  <sheetViews>
    <sheetView workbookViewId="0">
      <selection activeCell="F22" sqref="F22"/>
    </sheetView>
  </sheetViews>
  <sheetFormatPr defaultColWidth="9.140625" defaultRowHeight="15" x14ac:dyDescent="0.25"/>
  <cols>
    <col min="1" max="1" width="9" style="1" customWidth="1"/>
    <col min="2" max="2" width="6.85546875" style="1" customWidth="1"/>
    <col min="3" max="3" width="10.5703125" style="1" customWidth="1"/>
    <col min="4" max="4" width="8.42578125" style="1" customWidth="1"/>
    <col min="5" max="5" width="11.85546875" style="1" customWidth="1"/>
    <col min="6" max="6" width="10.5703125" style="1" customWidth="1"/>
    <col min="7" max="7" width="11.85546875" style="304" customWidth="1"/>
    <col min="8" max="8" width="7.28515625" style="51" customWidth="1"/>
    <col min="9" max="9" width="6.7109375" style="1" customWidth="1"/>
    <col min="10" max="10" width="10.5703125" style="1" customWidth="1"/>
    <col min="11" max="11" width="8.42578125" style="1" customWidth="1"/>
    <col min="12" max="12" width="11.28515625" style="1" customWidth="1"/>
    <col min="13" max="13" width="10.7109375" style="1" customWidth="1"/>
    <col min="14" max="14" width="11" style="1" customWidth="1"/>
    <col min="15" max="15" width="7.28515625" style="1" customWidth="1"/>
    <col min="16" max="16" width="17.5703125" style="1" customWidth="1"/>
    <col min="17" max="16384" width="9.140625" style="1"/>
  </cols>
  <sheetData>
    <row r="1" spans="1:17" x14ac:dyDescent="0.25">
      <c r="G1" s="1"/>
    </row>
    <row r="2" spans="1:17" x14ac:dyDescent="0.25">
      <c r="G2" s="1"/>
    </row>
    <row r="3" spans="1:17" x14ac:dyDescent="0.25">
      <c r="A3" s="3" t="s">
        <v>18</v>
      </c>
      <c r="B3" s="270"/>
      <c r="C3" s="270"/>
      <c r="D3" s="270"/>
      <c r="E3" s="270"/>
      <c r="F3" s="270"/>
      <c r="G3" s="270"/>
      <c r="H3" s="52"/>
      <c r="I3" s="270"/>
      <c r="J3" s="270"/>
      <c r="K3" s="270"/>
      <c r="L3" s="270"/>
      <c r="M3" s="270"/>
      <c r="N3" s="270"/>
      <c r="O3" s="270"/>
    </row>
    <row r="4" spans="1:17" ht="15.75" thickBot="1" x14ac:dyDescent="0.3">
      <c r="G4" s="1"/>
    </row>
    <row r="5" spans="1:17" ht="15" customHeight="1" x14ac:dyDescent="0.25">
      <c r="A5" s="326" t="s">
        <v>2</v>
      </c>
      <c r="B5" s="331" t="s">
        <v>80</v>
      </c>
      <c r="C5" s="331"/>
      <c r="D5" s="331"/>
      <c r="E5" s="331"/>
      <c r="F5" s="331"/>
      <c r="G5" s="331"/>
      <c r="H5" s="332"/>
      <c r="I5" s="331" t="s">
        <v>85</v>
      </c>
      <c r="J5" s="331"/>
      <c r="K5" s="331"/>
      <c r="L5" s="331"/>
      <c r="M5" s="331"/>
      <c r="N5" s="331"/>
      <c r="O5" s="332"/>
    </row>
    <row r="6" spans="1:17" ht="57.75" customHeight="1" thickBot="1" x14ac:dyDescent="0.3">
      <c r="A6" s="327"/>
      <c r="B6" s="53" t="s">
        <v>19</v>
      </c>
      <c r="C6" s="9" t="s">
        <v>20</v>
      </c>
      <c r="D6" s="9" t="s">
        <v>21</v>
      </c>
      <c r="E6" s="9" t="s">
        <v>22</v>
      </c>
      <c r="F6" s="9" t="s">
        <v>6</v>
      </c>
      <c r="G6" s="54" t="s">
        <v>34</v>
      </c>
      <c r="H6" s="55" t="s">
        <v>24</v>
      </c>
      <c r="I6" s="53" t="s">
        <v>19</v>
      </c>
      <c r="J6" s="9" t="s">
        <v>20</v>
      </c>
      <c r="K6" s="9" t="s">
        <v>21</v>
      </c>
      <c r="L6" s="9" t="s">
        <v>22</v>
      </c>
      <c r="M6" s="9" t="s">
        <v>6</v>
      </c>
      <c r="N6" s="54" t="s">
        <v>23</v>
      </c>
      <c r="O6" s="55" t="s">
        <v>24</v>
      </c>
    </row>
    <row r="7" spans="1:17" ht="24.75" customHeight="1" thickTop="1" x14ac:dyDescent="0.25">
      <c r="A7" s="56" t="s">
        <v>25</v>
      </c>
      <c r="B7" s="57">
        <v>9404</v>
      </c>
      <c r="C7" s="58">
        <v>253419578</v>
      </c>
      <c r="D7" s="59">
        <v>1034103</v>
      </c>
      <c r="E7" s="57">
        <v>93337286</v>
      </c>
      <c r="F7" s="13">
        <v>2364406</v>
      </c>
      <c r="G7" s="60">
        <v>350155373</v>
      </c>
      <c r="H7" s="61">
        <v>22.213146419833439</v>
      </c>
      <c r="I7" s="57">
        <v>9282</v>
      </c>
      <c r="J7" s="58">
        <v>247140692</v>
      </c>
      <c r="K7" s="59">
        <v>1205767</v>
      </c>
      <c r="L7" s="57">
        <v>90280102</v>
      </c>
      <c r="M7" s="13">
        <v>9984276</v>
      </c>
      <c r="N7" s="60">
        <f>J7+K7+L7+M7</f>
        <v>348610837</v>
      </c>
      <c r="O7" s="61">
        <f>N7/$N$14*100</f>
        <v>20.887387934908148</v>
      </c>
      <c r="Q7" s="73"/>
    </row>
    <row r="8" spans="1:17" ht="24.75" customHeight="1" x14ac:dyDescent="0.25">
      <c r="A8" s="62" t="s">
        <v>102</v>
      </c>
      <c r="B8" s="63">
        <v>22032</v>
      </c>
      <c r="C8" s="64">
        <v>572008485</v>
      </c>
      <c r="D8" s="65">
        <v>3848605</v>
      </c>
      <c r="E8" s="57">
        <v>224287694</v>
      </c>
      <c r="F8" s="60">
        <v>17202255.68</v>
      </c>
      <c r="G8" s="60">
        <v>817347039.67999995</v>
      </c>
      <c r="H8" s="61">
        <v>51.85083785142789</v>
      </c>
      <c r="I8" s="63">
        <v>22032</v>
      </c>
      <c r="J8" s="64">
        <v>577651191</v>
      </c>
      <c r="K8" s="65">
        <v>3643452</v>
      </c>
      <c r="L8" s="57">
        <v>226678629</v>
      </c>
      <c r="M8" s="60">
        <v>90936902.63000001</v>
      </c>
      <c r="N8" s="60">
        <f t="shared" ref="N8:N13" si="0">J8+K8+L8+M8</f>
        <v>898910174.63</v>
      </c>
      <c r="O8" s="61">
        <f>N8/$N$14*100</f>
        <v>53.859156237684132</v>
      </c>
      <c r="Q8" s="73"/>
    </row>
    <row r="9" spans="1:17" ht="24.75" customHeight="1" x14ac:dyDescent="0.25">
      <c r="A9" s="309" t="s">
        <v>103</v>
      </c>
      <c r="B9" s="63">
        <v>973</v>
      </c>
      <c r="C9" s="64">
        <v>48592653</v>
      </c>
      <c r="D9" s="66">
        <v>465276</v>
      </c>
      <c r="E9" s="57">
        <v>18382932</v>
      </c>
      <c r="F9" s="19">
        <v>1556044.8</v>
      </c>
      <c r="G9" s="60">
        <v>68996905.799999997</v>
      </c>
      <c r="H9" s="61">
        <v>4.3770237135583088</v>
      </c>
      <c r="I9" s="63">
        <v>946</v>
      </c>
      <c r="J9" s="64">
        <v>45186915</v>
      </c>
      <c r="K9" s="66">
        <v>649132</v>
      </c>
      <c r="L9" s="57">
        <v>17238484</v>
      </c>
      <c r="M9" s="19">
        <v>4592003</v>
      </c>
      <c r="N9" s="60">
        <f t="shared" si="0"/>
        <v>67666534</v>
      </c>
      <c r="O9" s="61">
        <f t="shared" ref="O9:O12" si="1">N9/$N$14*100</f>
        <v>4.0543121322090512</v>
      </c>
      <c r="Q9" s="73"/>
    </row>
    <row r="10" spans="1:17" ht="24.75" customHeight="1" x14ac:dyDescent="0.25">
      <c r="A10" s="62" t="s">
        <v>13</v>
      </c>
      <c r="B10" s="63">
        <v>8111</v>
      </c>
      <c r="C10" s="64">
        <v>91105809</v>
      </c>
      <c r="D10" s="66">
        <v>679234</v>
      </c>
      <c r="E10" s="57">
        <v>32679653</v>
      </c>
      <c r="F10" s="19">
        <v>812025</v>
      </c>
      <c r="G10" s="60">
        <v>125276721</v>
      </c>
      <c r="H10" s="61">
        <v>7.9473010016317032</v>
      </c>
      <c r="I10" s="63">
        <v>8107</v>
      </c>
      <c r="J10" s="64">
        <v>92224829</v>
      </c>
      <c r="K10" s="66">
        <v>722710</v>
      </c>
      <c r="L10" s="57">
        <v>33151470</v>
      </c>
      <c r="M10" s="19">
        <v>3601524</v>
      </c>
      <c r="N10" s="60">
        <f t="shared" si="0"/>
        <v>129700533</v>
      </c>
      <c r="O10" s="61">
        <f t="shared" si="1"/>
        <v>7.7711449576518934</v>
      </c>
      <c r="Q10" s="73"/>
    </row>
    <row r="11" spans="1:17" ht="24.75" customHeight="1" x14ac:dyDescent="0.25">
      <c r="A11" s="62" t="s">
        <v>26</v>
      </c>
      <c r="B11" s="63">
        <v>6825</v>
      </c>
      <c r="C11" s="64">
        <v>57067426</v>
      </c>
      <c r="D11" s="65">
        <v>72204</v>
      </c>
      <c r="E11" s="57">
        <v>20214272</v>
      </c>
      <c r="F11" s="19">
        <v>0</v>
      </c>
      <c r="G11" s="60">
        <v>77353902</v>
      </c>
      <c r="H11" s="61">
        <v>4.9071745966652545</v>
      </c>
      <c r="I11" s="63">
        <v>7446</v>
      </c>
      <c r="J11" s="64">
        <v>61742260</v>
      </c>
      <c r="K11" s="65">
        <v>0</v>
      </c>
      <c r="L11" s="57">
        <v>21836614</v>
      </c>
      <c r="M11" s="19">
        <v>0</v>
      </c>
      <c r="N11" s="60">
        <f t="shared" si="0"/>
        <v>83578874</v>
      </c>
      <c r="O11" s="61">
        <f t="shared" si="1"/>
        <v>5.0077168553449418</v>
      </c>
      <c r="Q11" s="73"/>
    </row>
    <row r="12" spans="1:17" ht="24.75" customHeight="1" x14ac:dyDescent="0.25">
      <c r="A12" s="62" t="s">
        <v>27</v>
      </c>
      <c r="B12" s="63">
        <v>26699</v>
      </c>
      <c r="C12" s="64">
        <v>77024736</v>
      </c>
      <c r="D12" s="65">
        <v>20000</v>
      </c>
      <c r="E12" s="57">
        <v>28262159</v>
      </c>
      <c r="F12" s="19">
        <v>10572</v>
      </c>
      <c r="G12" s="60">
        <v>105317467</v>
      </c>
      <c r="H12" s="61">
        <v>6.681126423946024</v>
      </c>
      <c r="I12" s="63">
        <v>27381</v>
      </c>
      <c r="J12" s="64">
        <v>77522163</v>
      </c>
      <c r="K12" s="65">
        <v>14896</v>
      </c>
      <c r="L12" s="57">
        <v>28467259</v>
      </c>
      <c r="M12" s="19">
        <v>63642</v>
      </c>
      <c r="N12" s="60">
        <f t="shared" si="0"/>
        <v>106067960</v>
      </c>
      <c r="O12" s="61">
        <f t="shared" si="1"/>
        <v>6.355174288469752</v>
      </c>
      <c r="Q12" s="73"/>
    </row>
    <row r="13" spans="1:17" ht="24.75" customHeight="1" thickBot="1" x14ac:dyDescent="0.3">
      <c r="A13" s="67" t="s">
        <v>15</v>
      </c>
      <c r="B13" s="23">
        <v>10227</v>
      </c>
      <c r="C13" s="68">
        <v>18838426</v>
      </c>
      <c r="D13" s="69">
        <v>4059229</v>
      </c>
      <c r="E13" s="24">
        <v>8340315</v>
      </c>
      <c r="F13" s="70">
        <v>657596</v>
      </c>
      <c r="G13" s="70">
        <v>31895566</v>
      </c>
      <c r="H13" s="264">
        <v>2.0233899929373957</v>
      </c>
      <c r="I13" s="23">
        <v>10956</v>
      </c>
      <c r="J13" s="68">
        <v>19679911</v>
      </c>
      <c r="K13" s="69">
        <v>4643836</v>
      </c>
      <c r="L13" s="24">
        <v>8884967</v>
      </c>
      <c r="M13" s="70">
        <v>1257964.6000000001</v>
      </c>
      <c r="N13" s="70">
        <f t="shared" si="0"/>
        <v>34466678.600000001</v>
      </c>
      <c r="O13" s="264">
        <f t="shared" ref="O13" si="2">N13/$N$14*100</f>
        <v>2.0651075937320811</v>
      </c>
      <c r="Q13" s="73"/>
    </row>
    <row r="14" spans="1:17" ht="24.75" customHeight="1" thickTop="1" thickBot="1" x14ac:dyDescent="0.3">
      <c r="A14" s="323" t="s">
        <v>28</v>
      </c>
      <c r="B14" s="324">
        <v>84271</v>
      </c>
      <c r="C14" s="28">
        <v>1118057113</v>
      </c>
      <c r="D14" s="28">
        <v>10178651</v>
      </c>
      <c r="E14" s="28">
        <v>425504311</v>
      </c>
      <c r="F14" s="28">
        <v>22602899.48</v>
      </c>
      <c r="G14" s="28">
        <v>1576342974.4799998</v>
      </c>
      <c r="H14" s="325">
        <v>100.00000000000001</v>
      </c>
      <c r="I14" s="324">
        <v>86150</v>
      </c>
      <c r="J14" s="28">
        <v>1121147961</v>
      </c>
      <c r="K14" s="28">
        <v>10879793</v>
      </c>
      <c r="L14" s="28">
        <v>426537525</v>
      </c>
      <c r="M14" s="28">
        <v>110436312.23</v>
      </c>
      <c r="N14" s="28">
        <f>SUM(N7:N13)</f>
        <v>1669001591.23</v>
      </c>
      <c r="O14" s="325">
        <f>SUM(O7:O13)</f>
        <v>100</v>
      </c>
      <c r="Q14" s="73"/>
    </row>
    <row r="15" spans="1:17" x14ac:dyDescent="0.25">
      <c r="F15" s="73"/>
      <c r="G15" s="73"/>
      <c r="H15" s="251"/>
      <c r="I15" s="5"/>
      <c r="J15" s="5"/>
      <c r="K15" s="5"/>
      <c r="L15" s="5"/>
      <c r="M15" s="5"/>
      <c r="N15" s="5"/>
      <c r="O15" s="5"/>
      <c r="Q15" s="73"/>
    </row>
    <row r="16" spans="1:17" x14ac:dyDescent="0.25">
      <c r="F16" s="51"/>
      <c r="G16" s="1"/>
      <c r="H16" s="1"/>
      <c r="J16" s="312"/>
      <c r="K16" s="266"/>
      <c r="L16" s="312"/>
      <c r="M16" s="312"/>
      <c r="N16" s="266"/>
      <c r="O16" s="302"/>
    </row>
    <row r="17" spans="6:15" x14ac:dyDescent="0.25">
      <c r="F17" s="51"/>
      <c r="G17" s="1"/>
      <c r="J17" s="303"/>
      <c r="K17" s="303"/>
      <c r="L17" s="303"/>
      <c r="M17" s="303"/>
      <c r="N17" s="303"/>
      <c r="O17" s="302"/>
    </row>
    <row r="18" spans="6:15" x14ac:dyDescent="0.25">
      <c r="F18" s="51"/>
      <c r="G18" s="1"/>
      <c r="H18" s="1"/>
    </row>
    <row r="19" spans="6:15" x14ac:dyDescent="0.25">
      <c r="F19" s="51"/>
      <c r="G19" s="1"/>
      <c r="H19" s="1"/>
    </row>
    <row r="20" spans="6:15" x14ac:dyDescent="0.25">
      <c r="G20" s="1"/>
    </row>
    <row r="21" spans="6:15" x14ac:dyDescent="0.25">
      <c r="G21" s="1"/>
      <c r="J21" s="5"/>
      <c r="K21" s="5"/>
      <c r="L21" s="5"/>
    </row>
    <row r="22" spans="6:15" x14ac:dyDescent="0.25">
      <c r="G22" s="1"/>
    </row>
    <row r="23" spans="6:15" x14ac:dyDescent="0.25">
      <c r="G23" s="1"/>
      <c r="L23" s="73"/>
    </row>
    <row r="24" spans="6:15" x14ac:dyDescent="0.25">
      <c r="G24" s="1"/>
      <c r="L24" s="73"/>
    </row>
    <row r="25" spans="6:15" x14ac:dyDescent="0.25">
      <c r="G25" s="1"/>
      <c r="L25" s="73"/>
    </row>
    <row r="26" spans="6:15" x14ac:dyDescent="0.25">
      <c r="G26" s="1"/>
    </row>
    <row r="27" spans="6:15" x14ac:dyDescent="0.25">
      <c r="G27" s="1"/>
    </row>
    <row r="28" spans="6:15" x14ac:dyDescent="0.25">
      <c r="G28" s="1"/>
    </row>
    <row r="29" spans="6:15" x14ac:dyDescent="0.25">
      <c r="G29" s="1"/>
    </row>
    <row r="30" spans="6:15" x14ac:dyDescent="0.25">
      <c r="G30" s="1"/>
    </row>
    <row r="31" spans="6:15" x14ac:dyDescent="0.25">
      <c r="G31" s="1"/>
    </row>
    <row r="32" spans="6:15" x14ac:dyDescent="0.25">
      <c r="G32" s="1"/>
    </row>
    <row r="33" spans="7:7" x14ac:dyDescent="0.25">
      <c r="G33" s="1"/>
    </row>
    <row r="34" spans="7:7" x14ac:dyDescent="0.25">
      <c r="G34" s="1"/>
    </row>
    <row r="35" spans="7:7" x14ac:dyDescent="0.25">
      <c r="G35" s="1"/>
    </row>
    <row r="36" spans="7:7" x14ac:dyDescent="0.25">
      <c r="G36" s="1"/>
    </row>
    <row r="37" spans="7:7" x14ac:dyDescent="0.25">
      <c r="G37" s="1"/>
    </row>
    <row r="38" spans="7:7" x14ac:dyDescent="0.25">
      <c r="G38" s="1"/>
    </row>
    <row r="39" spans="7:7" x14ac:dyDescent="0.25">
      <c r="G39" s="1"/>
    </row>
    <row r="40" spans="7:7" x14ac:dyDescent="0.25">
      <c r="G40" s="1"/>
    </row>
    <row r="41" spans="7:7" x14ac:dyDescent="0.25">
      <c r="G41" s="1"/>
    </row>
    <row r="42" spans="7:7" x14ac:dyDescent="0.25">
      <c r="G42" s="1"/>
    </row>
    <row r="43" spans="7:7" x14ac:dyDescent="0.25">
      <c r="G43" s="1"/>
    </row>
    <row r="44" spans="7:7" x14ac:dyDescent="0.25">
      <c r="G44" s="1"/>
    </row>
    <row r="45" spans="7:7" x14ac:dyDescent="0.25">
      <c r="G45" s="1"/>
    </row>
    <row r="46" spans="7:7" x14ac:dyDescent="0.25">
      <c r="G46" s="1"/>
    </row>
    <row r="47" spans="7:7" x14ac:dyDescent="0.25">
      <c r="G47" s="1"/>
    </row>
    <row r="48" spans="7:7" x14ac:dyDescent="0.25">
      <c r="G48" s="1"/>
    </row>
    <row r="49" spans="7:7" x14ac:dyDescent="0.25">
      <c r="G49" s="1"/>
    </row>
    <row r="50" spans="7:7" x14ac:dyDescent="0.25">
      <c r="G50" s="1"/>
    </row>
    <row r="51" spans="7:7" x14ac:dyDescent="0.25">
      <c r="G51" s="1"/>
    </row>
    <row r="52" spans="7:7" x14ac:dyDescent="0.25">
      <c r="G52" s="1"/>
    </row>
    <row r="53" spans="7:7" x14ac:dyDescent="0.25">
      <c r="G53" s="1"/>
    </row>
    <row r="54" spans="7:7" x14ac:dyDescent="0.25">
      <c r="G54" s="1"/>
    </row>
    <row r="55" spans="7:7" x14ac:dyDescent="0.25">
      <c r="G55" s="1"/>
    </row>
    <row r="56" spans="7:7" x14ac:dyDescent="0.25">
      <c r="G56" s="1"/>
    </row>
  </sheetData>
  <mergeCells count="3">
    <mergeCell ref="A5:A6"/>
    <mergeCell ref="B5:H5"/>
    <mergeCell ref="I5:O5"/>
  </mergeCells>
  <pageMargins left="0.28000000000000003" right="0.2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6"/>
  <sheetViews>
    <sheetView workbookViewId="0">
      <selection activeCell="D17" sqref="D17"/>
    </sheetView>
  </sheetViews>
  <sheetFormatPr defaultColWidth="9.140625" defaultRowHeight="15" x14ac:dyDescent="0.25"/>
  <cols>
    <col min="1" max="1" width="19.5703125" style="1" customWidth="1"/>
    <col min="2" max="2" width="7.85546875" style="1" customWidth="1"/>
    <col min="3" max="3" width="8.140625" style="1" customWidth="1"/>
    <col min="4" max="4" width="7.140625" style="1" customWidth="1"/>
    <col min="5" max="5" width="8.5703125" style="1" customWidth="1"/>
    <col min="6" max="6" width="9.7109375" style="2" customWidth="1"/>
    <col min="7" max="7" width="8.5703125" style="1" customWidth="1"/>
    <col min="8" max="8" width="9.140625" style="1"/>
    <col min="9" max="13" width="10.85546875" style="1" customWidth="1"/>
    <col min="14" max="16384" width="9.140625" style="1"/>
  </cols>
  <sheetData>
    <row r="3" spans="1:13" x14ac:dyDescent="0.25">
      <c r="A3" s="3" t="s">
        <v>29</v>
      </c>
      <c r="B3" s="71"/>
      <c r="C3" s="71"/>
      <c r="D3" s="71"/>
      <c r="E3" s="71"/>
      <c r="F3" s="71"/>
      <c r="G3" s="71"/>
      <c r="H3" s="71"/>
      <c r="L3" s="270"/>
      <c r="M3" s="270"/>
    </row>
    <row r="4" spans="1:13" ht="15.75" thickBot="1" x14ac:dyDescent="0.3"/>
    <row r="5" spans="1:13" ht="15" customHeight="1" x14ac:dyDescent="0.25">
      <c r="A5" s="326" t="s">
        <v>2</v>
      </c>
      <c r="B5" s="333" t="s">
        <v>80</v>
      </c>
      <c r="C5" s="331"/>
      <c r="D5" s="331"/>
      <c r="E5" s="331"/>
      <c r="F5" s="331"/>
      <c r="G5" s="332"/>
      <c r="H5" s="333" t="s">
        <v>85</v>
      </c>
      <c r="I5" s="331"/>
      <c r="J5" s="331"/>
      <c r="K5" s="331"/>
      <c r="L5" s="331"/>
      <c r="M5" s="332"/>
    </row>
    <row r="6" spans="1:13" ht="45.75" thickBot="1" x14ac:dyDescent="0.3">
      <c r="A6" s="327"/>
      <c r="B6" s="32" t="s">
        <v>19</v>
      </c>
      <c r="C6" s="32" t="s">
        <v>30</v>
      </c>
      <c r="D6" s="32" t="s">
        <v>21</v>
      </c>
      <c r="E6" s="32" t="s">
        <v>22</v>
      </c>
      <c r="F6" s="9" t="s">
        <v>31</v>
      </c>
      <c r="G6" s="10" t="s">
        <v>32</v>
      </c>
      <c r="H6" s="34" t="s">
        <v>19</v>
      </c>
      <c r="I6" s="32" t="s">
        <v>30</v>
      </c>
      <c r="J6" s="32" t="s">
        <v>21</v>
      </c>
      <c r="K6" s="32" t="s">
        <v>22</v>
      </c>
      <c r="L6" s="9" t="s">
        <v>31</v>
      </c>
      <c r="M6" s="10" t="s">
        <v>32</v>
      </c>
    </row>
    <row r="7" spans="1:13" ht="25.5" customHeight="1" thickTop="1" x14ac:dyDescent="0.25">
      <c r="A7" s="35" t="s">
        <v>25</v>
      </c>
      <c r="B7" s="41">
        <v>9404</v>
      </c>
      <c r="C7" s="36">
        <v>26948.062313908977</v>
      </c>
      <c r="D7" s="36">
        <v>109.964164185453</v>
      </c>
      <c r="E7" s="36">
        <v>9925.2749893662276</v>
      </c>
      <c r="F7" s="36">
        <v>251.42556358996171</v>
      </c>
      <c r="G7" s="38">
        <v>37234.727031050621</v>
      </c>
      <c r="H7" s="43">
        <f>'3'!I7</f>
        <v>9282</v>
      </c>
      <c r="I7" s="36">
        <f>'3'!J7/'3'!$I$7</f>
        <v>26625.80176686059</v>
      </c>
      <c r="J7" s="36">
        <f>'3'!K7/'3'!$I$7</f>
        <v>129.90379228614523</v>
      </c>
      <c r="K7" s="36">
        <f>'3'!L7/'3'!$I$7</f>
        <v>9726.3630683042447</v>
      </c>
      <c r="L7" s="36">
        <f>'3'!M7/'3'!$I$7</f>
        <v>1075.6599870717519</v>
      </c>
      <c r="M7" s="38">
        <f>I7+J7+K7+L7</f>
        <v>37557.728614522734</v>
      </c>
    </row>
    <row r="8" spans="1:13" ht="25.5" customHeight="1" x14ac:dyDescent="0.25">
      <c r="A8" s="40" t="s">
        <v>102</v>
      </c>
      <c r="B8" s="41">
        <v>22032</v>
      </c>
      <c r="C8" s="36">
        <v>25962.62186819172</v>
      </c>
      <c r="D8" s="36">
        <v>174.68250726216414</v>
      </c>
      <c r="E8" s="36">
        <v>10180.08778140886</v>
      </c>
      <c r="F8" s="36">
        <v>780.78502541757439</v>
      </c>
      <c r="G8" s="38">
        <v>37098.177182280313</v>
      </c>
      <c r="H8" s="43">
        <f>'3'!I8</f>
        <v>22032</v>
      </c>
      <c r="I8" s="36">
        <f>'3'!J8/'3'!$I$8</f>
        <v>26218.735974945535</v>
      </c>
      <c r="J8" s="36">
        <f>'3'!K8/'3'!$I$8</f>
        <v>165.37091503267973</v>
      </c>
      <c r="K8" s="36">
        <f>'3'!L8/'3'!$I$8</f>
        <v>10288.608796296296</v>
      </c>
      <c r="L8" s="36">
        <f>'3'!M8/'3'!$I$8</f>
        <v>4127.4919494371825</v>
      </c>
      <c r="M8" s="38">
        <f t="shared" ref="M8:M13" si="0">I8+J8+K8+L8</f>
        <v>40800.207635711689</v>
      </c>
    </row>
    <row r="9" spans="1:13" ht="25.5" customHeight="1" x14ac:dyDescent="0.25">
      <c r="A9" s="40" t="s">
        <v>103</v>
      </c>
      <c r="B9" s="41">
        <v>973</v>
      </c>
      <c r="C9" s="36">
        <v>49941.061664953748</v>
      </c>
      <c r="D9" s="36">
        <v>478.1870503597122</v>
      </c>
      <c r="E9" s="36">
        <v>18893.044193216854</v>
      </c>
      <c r="F9" s="36">
        <v>1599.2238437821172</v>
      </c>
      <c r="G9" s="38">
        <v>70911.516752312426</v>
      </c>
      <c r="H9" s="43">
        <f>'3'!I9</f>
        <v>946</v>
      </c>
      <c r="I9" s="36">
        <f>'3'!J9/'3'!$I$9</f>
        <v>47766.29492600423</v>
      </c>
      <c r="J9" s="36">
        <f>'3'!K9/'3'!$I$9</f>
        <v>686.18604651162786</v>
      </c>
      <c r="K9" s="36">
        <f>'3'!L9/'3'!$I$9</f>
        <v>18222.498942917548</v>
      </c>
      <c r="L9" s="36">
        <f>'3'!M9/'3'!$I$9</f>
        <v>4854.1257928118393</v>
      </c>
      <c r="M9" s="38">
        <f t="shared" si="0"/>
        <v>71529.105708245246</v>
      </c>
    </row>
    <row r="10" spans="1:13" ht="25.5" customHeight="1" x14ac:dyDescent="0.25">
      <c r="A10" s="40" t="s">
        <v>13</v>
      </c>
      <c r="B10" s="41">
        <v>8111</v>
      </c>
      <c r="C10" s="36">
        <v>11232.376895573912</v>
      </c>
      <c r="D10" s="36">
        <v>83.742325237332025</v>
      </c>
      <c r="E10" s="36">
        <v>4029.0535075822954</v>
      </c>
      <c r="F10" s="36">
        <v>100.11404265811861</v>
      </c>
      <c r="G10" s="38">
        <v>15445.286771051658</v>
      </c>
      <c r="H10" s="43">
        <f>'3'!I10</f>
        <v>8107</v>
      </c>
      <c r="I10" s="36">
        <f>'3'!J10/'3'!$I$10</f>
        <v>11375.95028987295</v>
      </c>
      <c r="J10" s="36">
        <f>'3'!K10/'3'!$I$10</f>
        <v>89.146416676945847</v>
      </c>
      <c r="K10" s="36">
        <f>'3'!L10/'3'!$I$10</f>
        <v>4089.2401628222524</v>
      </c>
      <c r="L10" s="36">
        <f>'3'!M10/'3'!$I$10</f>
        <v>444.24867398544467</v>
      </c>
      <c r="M10" s="38">
        <f t="shared" si="0"/>
        <v>15998.585543357593</v>
      </c>
    </row>
    <row r="11" spans="1:13" ht="25.5" customHeight="1" x14ac:dyDescent="0.25">
      <c r="A11" s="40" t="s">
        <v>33</v>
      </c>
      <c r="B11" s="41">
        <v>6825</v>
      </c>
      <c r="C11" s="36">
        <v>8361.5276190476197</v>
      </c>
      <c r="D11" s="36">
        <v>10.579340659340659</v>
      </c>
      <c r="E11" s="36">
        <v>2961.7980952380954</v>
      </c>
      <c r="F11" s="36">
        <v>0</v>
      </c>
      <c r="G11" s="38">
        <v>11333.905054945055</v>
      </c>
      <c r="H11" s="43">
        <f>'3'!I11</f>
        <v>7446</v>
      </c>
      <c r="I11" s="36">
        <f>'3'!J11/'3'!$I$11</f>
        <v>8292.0037604082736</v>
      </c>
      <c r="J11" s="36">
        <f>'3'!K11/'3'!$I$11</f>
        <v>0</v>
      </c>
      <c r="K11" s="36">
        <f>'3'!L11/'3'!$I$11</f>
        <v>2932.6637120601667</v>
      </c>
      <c r="L11" s="36">
        <f>'3'!M11/'3'!$I$11</f>
        <v>0</v>
      </c>
      <c r="M11" s="38">
        <f t="shared" si="0"/>
        <v>11224.66747246844</v>
      </c>
    </row>
    <row r="12" spans="1:13" ht="25.5" customHeight="1" x14ac:dyDescent="0.25">
      <c r="A12" s="40" t="s">
        <v>27</v>
      </c>
      <c r="B12" s="41">
        <v>26699</v>
      </c>
      <c r="C12" s="36">
        <v>2884.929622832316</v>
      </c>
      <c r="D12" s="36">
        <v>0.74909172628188325</v>
      </c>
      <c r="E12" s="36">
        <v>1058.5474736881531</v>
      </c>
      <c r="F12" s="36">
        <v>0.39596988651260345</v>
      </c>
      <c r="G12" s="38">
        <v>3944.6221581332638</v>
      </c>
      <c r="H12" s="43">
        <f>'3'!I12</f>
        <v>27381</v>
      </c>
      <c r="I12" s="36">
        <f>'3'!J12/'3'!$I$12</f>
        <v>2831.239290018626</v>
      </c>
      <c r="J12" s="36">
        <f>'3'!K12/'3'!$I$12</f>
        <v>0.54402687995325227</v>
      </c>
      <c r="K12" s="36">
        <f>'3'!L12/'3'!$I$12</f>
        <v>1039.6719988313064</v>
      </c>
      <c r="L12" s="36">
        <f>'3'!M12/'3'!$I$12</f>
        <v>2.3243124794565575</v>
      </c>
      <c r="M12" s="38">
        <f t="shared" si="0"/>
        <v>3873.7796282093427</v>
      </c>
    </row>
    <row r="13" spans="1:13" ht="25.5" customHeight="1" thickBot="1" x14ac:dyDescent="0.3">
      <c r="A13" s="46" t="s">
        <v>15</v>
      </c>
      <c r="B13" s="72">
        <v>10227</v>
      </c>
      <c r="C13" s="48">
        <v>1842.0285518724943</v>
      </c>
      <c r="D13" s="48">
        <v>396.91297545712331</v>
      </c>
      <c r="E13" s="48">
        <v>815.51921384570255</v>
      </c>
      <c r="F13" s="48">
        <v>64.29999022196148</v>
      </c>
      <c r="G13" s="49">
        <v>3118.7607313972821</v>
      </c>
      <c r="H13" s="258">
        <f>'3'!I13</f>
        <v>10956</v>
      </c>
      <c r="I13" s="47">
        <f>'3'!J13/'3'!$I$13</f>
        <v>1796.2678897407814</v>
      </c>
      <c r="J13" s="47">
        <f>'3'!K13/'3'!$I$13</f>
        <v>423.86235852500914</v>
      </c>
      <c r="K13" s="47">
        <f>'3'!L13/'3'!$I$13</f>
        <v>810.96814530850679</v>
      </c>
      <c r="L13" s="47">
        <f>'3'!M13/'3'!$I$13</f>
        <v>114.81969696969698</v>
      </c>
      <c r="M13" s="49">
        <f t="shared" si="0"/>
        <v>3145.9180905439944</v>
      </c>
    </row>
    <row r="14" spans="1:13" x14ac:dyDescent="0.25">
      <c r="B14" s="249"/>
      <c r="G14" s="250"/>
      <c r="H14" s="73"/>
      <c r="L14" s="334"/>
      <c r="M14" s="335"/>
    </row>
    <row r="15" spans="1:13" x14ac:dyDescent="0.25">
      <c r="B15" s="73"/>
    </row>
    <row r="16" spans="1:13" x14ac:dyDescent="0.25">
      <c r="B16" s="73"/>
    </row>
  </sheetData>
  <mergeCells count="4">
    <mergeCell ref="A5:A6"/>
    <mergeCell ref="B5:G5"/>
    <mergeCell ref="H5:M5"/>
    <mergeCell ref="L14:M14"/>
  </mergeCells>
  <pageMargins left="0.26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6"/>
  <sheetViews>
    <sheetView workbookViewId="0">
      <selection activeCell="A12" sqref="A12"/>
    </sheetView>
  </sheetViews>
  <sheetFormatPr defaultColWidth="9.140625" defaultRowHeight="15" x14ac:dyDescent="0.25"/>
  <cols>
    <col min="1" max="1" width="20.5703125" style="1" customWidth="1"/>
    <col min="2" max="2" width="12.28515625" style="73" customWidth="1"/>
    <col min="3" max="3" width="13.5703125" style="73" customWidth="1"/>
    <col min="4" max="4" width="13.7109375" style="1" customWidth="1"/>
    <col min="5" max="5" width="14.28515625" style="1" customWidth="1"/>
    <col min="6" max="6" width="12.85546875" style="1" customWidth="1"/>
    <col min="7" max="7" width="14.42578125" style="1" customWidth="1"/>
    <col min="8" max="16384" width="9.140625" style="1"/>
  </cols>
  <sheetData>
    <row r="3" spans="1:7" x14ac:dyDescent="0.25">
      <c r="A3" s="3" t="s">
        <v>36</v>
      </c>
      <c r="B3" s="71"/>
      <c r="C3" s="71"/>
      <c r="D3" s="71"/>
      <c r="E3" s="71"/>
      <c r="F3" s="71"/>
      <c r="G3" s="71"/>
    </row>
    <row r="4" spans="1:7" ht="15.75" thickBot="1" x14ac:dyDescent="0.3"/>
    <row r="5" spans="1:7" ht="15.75" customHeight="1" thickBot="1" x14ac:dyDescent="0.3">
      <c r="A5" s="336" t="s">
        <v>2</v>
      </c>
      <c r="B5" s="338">
        <v>2014</v>
      </c>
      <c r="C5" s="339"/>
      <c r="D5" s="338">
        <v>2015</v>
      </c>
      <c r="E5" s="339"/>
      <c r="F5" s="340" t="s">
        <v>86</v>
      </c>
      <c r="G5" s="341"/>
    </row>
    <row r="6" spans="1:7" ht="45.75" thickBot="1" x14ac:dyDescent="0.3">
      <c r="A6" s="337"/>
      <c r="B6" s="74" t="s">
        <v>79</v>
      </c>
      <c r="C6" s="9" t="s">
        <v>34</v>
      </c>
      <c r="D6" s="74" t="s">
        <v>84</v>
      </c>
      <c r="E6" s="9" t="s">
        <v>34</v>
      </c>
      <c r="F6" s="75" t="s">
        <v>19</v>
      </c>
      <c r="G6" s="76" t="s">
        <v>34</v>
      </c>
    </row>
    <row r="7" spans="1:7" ht="15.75" thickTop="1" x14ac:dyDescent="0.25">
      <c r="A7" s="35" t="s">
        <v>25</v>
      </c>
      <c r="B7" s="43">
        <v>161</v>
      </c>
      <c r="C7" s="77">
        <v>5848110</v>
      </c>
      <c r="D7" s="43">
        <v>172</v>
      </c>
      <c r="E7" s="77">
        <v>6008752</v>
      </c>
      <c r="F7" s="78">
        <f>D7/B7%</f>
        <v>106.83229813664596</v>
      </c>
      <c r="G7" s="79">
        <f>E7/C7%</f>
        <v>102.74690455548887</v>
      </c>
    </row>
    <row r="8" spans="1:7" x14ac:dyDescent="0.25">
      <c r="A8" s="40" t="s">
        <v>35</v>
      </c>
      <c r="B8" s="80">
        <v>223</v>
      </c>
      <c r="C8" s="42">
        <v>12309562</v>
      </c>
      <c r="D8" s="80">
        <v>311</v>
      </c>
      <c r="E8" s="42">
        <v>14274762</v>
      </c>
      <c r="F8" s="78">
        <f t="shared" ref="F8:F11" si="0">D8/B8%</f>
        <v>139.46188340807174</v>
      </c>
      <c r="G8" s="79">
        <f t="shared" ref="G8:G11" si="1">E8/C8%</f>
        <v>115.96482474356115</v>
      </c>
    </row>
    <row r="9" spans="1:7" x14ac:dyDescent="0.25">
      <c r="A9" s="40" t="s">
        <v>9</v>
      </c>
      <c r="B9" s="80">
        <v>989</v>
      </c>
      <c r="C9" s="42">
        <v>40109187</v>
      </c>
      <c r="D9" s="80">
        <v>814</v>
      </c>
      <c r="E9" s="42">
        <v>35349708</v>
      </c>
      <c r="F9" s="78">
        <f t="shared" si="0"/>
        <v>82.305358948432755</v>
      </c>
      <c r="G9" s="79">
        <f t="shared" si="1"/>
        <v>88.133693659759302</v>
      </c>
    </row>
    <row r="10" spans="1:7" x14ac:dyDescent="0.25">
      <c r="A10" s="40" t="s">
        <v>33</v>
      </c>
      <c r="B10" s="80">
        <v>132</v>
      </c>
      <c r="C10" s="42">
        <v>1552550</v>
      </c>
      <c r="D10" s="80">
        <v>187</v>
      </c>
      <c r="E10" s="42">
        <v>1829025</v>
      </c>
      <c r="F10" s="78">
        <f t="shared" ref="F10" si="2">D10/B10%</f>
        <v>141.66666666666666</v>
      </c>
      <c r="G10" s="79">
        <f t="shared" ref="G10" si="3">E10/C10%</f>
        <v>117.80780007085119</v>
      </c>
    </row>
    <row r="11" spans="1:7" ht="15.75" thickBot="1" x14ac:dyDescent="0.3">
      <c r="A11" s="81" t="s">
        <v>27</v>
      </c>
      <c r="B11" s="82">
        <v>1283</v>
      </c>
      <c r="C11" s="83">
        <v>5688616</v>
      </c>
      <c r="D11" s="82">
        <v>1770</v>
      </c>
      <c r="E11" s="83">
        <v>6342083</v>
      </c>
      <c r="F11" s="84">
        <f t="shared" si="0"/>
        <v>137.95791114575215</v>
      </c>
      <c r="G11" s="85">
        <f t="shared" si="1"/>
        <v>111.48727563962834</v>
      </c>
    </row>
    <row r="12" spans="1:7" ht="16.5" thickTop="1" thickBot="1" x14ac:dyDescent="0.3">
      <c r="A12" s="323" t="s">
        <v>28</v>
      </c>
      <c r="B12" s="86">
        <v>2788</v>
      </c>
      <c r="C12" s="87">
        <v>65508025</v>
      </c>
      <c r="D12" s="86">
        <v>3254</v>
      </c>
      <c r="E12" s="87">
        <v>63804330</v>
      </c>
      <c r="F12" s="88">
        <f>D12/B12%</f>
        <v>116.71449067431851</v>
      </c>
      <c r="G12" s="89">
        <f>E12/C12%</f>
        <v>97.399257571877641</v>
      </c>
    </row>
    <row r="14" spans="1:7" x14ac:dyDescent="0.25">
      <c r="D14" s="73"/>
      <c r="E14" s="73"/>
    </row>
    <row r="15" spans="1:7" x14ac:dyDescent="0.25">
      <c r="B15" s="2"/>
      <c r="C15" s="2"/>
      <c r="D15" s="2"/>
      <c r="E15" s="73"/>
    </row>
    <row r="16" spans="1:7" x14ac:dyDescent="0.25">
      <c r="B16" s="2"/>
      <c r="C16" s="2"/>
      <c r="D16" s="73"/>
      <c r="E16" s="73"/>
    </row>
    <row r="17" spans="1:7" x14ac:dyDescent="0.25">
      <c r="B17" s="2"/>
      <c r="C17" s="2"/>
      <c r="D17" s="73"/>
      <c r="E17" s="73"/>
    </row>
    <row r="18" spans="1:7" x14ac:dyDescent="0.25">
      <c r="A18" s="73"/>
      <c r="B18" s="2"/>
      <c r="C18" s="2"/>
      <c r="D18" s="73"/>
      <c r="E18" s="73"/>
    </row>
    <row r="19" spans="1:7" x14ac:dyDescent="0.25">
      <c r="B19" s="2"/>
      <c r="C19" s="2"/>
      <c r="D19" s="73"/>
      <c r="E19" s="73"/>
    </row>
    <row r="20" spans="1:7" x14ac:dyDescent="0.25">
      <c r="B20" s="2"/>
      <c r="C20" s="2"/>
      <c r="D20" s="73"/>
      <c r="E20" s="2"/>
    </row>
    <row r="21" spans="1:7" x14ac:dyDescent="0.25">
      <c r="B21" s="2"/>
      <c r="C21" s="2"/>
      <c r="D21" s="73"/>
      <c r="E21" s="2"/>
    </row>
    <row r="22" spans="1:7" x14ac:dyDescent="0.25">
      <c r="B22" s="2"/>
      <c r="C22" s="2"/>
      <c r="D22" s="73"/>
      <c r="E22" s="2"/>
    </row>
    <row r="23" spans="1:7" x14ac:dyDescent="0.25">
      <c r="B23" s="2"/>
      <c r="C23" s="2"/>
      <c r="D23" s="73"/>
      <c r="E23" s="2"/>
    </row>
    <row r="24" spans="1:7" x14ac:dyDescent="0.25">
      <c r="B24" s="2"/>
      <c r="C24" s="2"/>
      <c r="D24" s="2"/>
      <c r="E24" s="2"/>
    </row>
    <row r="25" spans="1:7" x14ac:dyDescent="0.25">
      <c r="B25" s="2"/>
      <c r="C25" s="2"/>
      <c r="D25" s="209"/>
      <c r="E25" s="2"/>
    </row>
    <row r="26" spans="1:7" x14ac:dyDescent="0.25">
      <c r="B26" s="2"/>
      <c r="C26" s="2"/>
      <c r="D26" s="2"/>
      <c r="E26" s="2"/>
    </row>
    <row r="27" spans="1:7" x14ac:dyDescent="0.25">
      <c r="B27" s="2"/>
      <c r="C27" s="2"/>
      <c r="D27" s="2"/>
      <c r="E27" s="2"/>
    </row>
    <row r="28" spans="1:7" x14ac:dyDescent="0.25">
      <c r="B28" s="209"/>
      <c r="C28" s="2"/>
      <c r="D28" s="2"/>
      <c r="E28" s="2"/>
      <c r="F28" s="2"/>
      <c r="G28" s="2"/>
    </row>
    <row r="29" spans="1:7" x14ac:dyDescent="0.25">
      <c r="C29" s="1"/>
    </row>
    <row r="30" spans="1:7" x14ac:dyDescent="0.25">
      <c r="C30" s="1"/>
    </row>
    <row r="31" spans="1:7" x14ac:dyDescent="0.25">
      <c r="C31" s="1"/>
    </row>
    <row r="32" spans="1:7" x14ac:dyDescent="0.25">
      <c r="C32" s="1"/>
    </row>
    <row r="33" spans="3:3" x14ac:dyDescent="0.25">
      <c r="C33" s="1"/>
    </row>
    <row r="34" spans="3:3" x14ac:dyDescent="0.25">
      <c r="C34" s="1"/>
    </row>
    <row r="35" spans="3:3" x14ac:dyDescent="0.25">
      <c r="C35" s="1"/>
    </row>
    <row r="36" spans="3:3" x14ac:dyDescent="0.25">
      <c r="C36" s="1"/>
    </row>
  </sheetData>
  <mergeCells count="4">
    <mergeCell ref="A5:A6"/>
    <mergeCell ref="B5:C5"/>
    <mergeCell ref="D5:E5"/>
    <mergeCell ref="F5:G5"/>
  </mergeCell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activeCell="A12" sqref="A12"/>
    </sheetView>
  </sheetViews>
  <sheetFormatPr defaultColWidth="9.140625" defaultRowHeight="15" x14ac:dyDescent="0.25"/>
  <cols>
    <col min="1" max="1" width="22.28515625" style="1" customWidth="1"/>
    <col min="2" max="2" width="11.85546875" style="73" customWidth="1"/>
    <col min="3" max="3" width="13.85546875" style="301" customWidth="1"/>
    <col min="4" max="4" width="12.42578125" style="1" customWidth="1"/>
    <col min="5" max="5" width="14" style="1" customWidth="1"/>
    <col min="6" max="6" width="12.140625" style="1" customWidth="1"/>
    <col min="7" max="7" width="14.42578125" style="1" customWidth="1"/>
    <col min="8" max="16384" width="9.140625" style="1"/>
  </cols>
  <sheetData>
    <row r="1" spans="1:7" x14ac:dyDescent="0.25">
      <c r="C1" s="1"/>
    </row>
    <row r="2" spans="1:7" x14ac:dyDescent="0.25">
      <c r="C2" s="1"/>
    </row>
    <row r="3" spans="1:7" x14ac:dyDescent="0.25">
      <c r="A3" s="3" t="s">
        <v>37</v>
      </c>
      <c r="B3" s="71"/>
      <c r="C3" s="71"/>
      <c r="D3" s="71"/>
      <c r="E3" s="71"/>
      <c r="F3" s="71"/>
      <c r="G3" s="71"/>
    </row>
    <row r="4" spans="1:7" ht="15.75" thickBot="1" x14ac:dyDescent="0.3">
      <c r="C4" s="1"/>
    </row>
    <row r="5" spans="1:7" ht="15.75" customHeight="1" thickBot="1" x14ac:dyDescent="0.3">
      <c r="A5" s="336" t="s">
        <v>2</v>
      </c>
      <c r="B5" s="338">
        <v>2014</v>
      </c>
      <c r="C5" s="339"/>
      <c r="D5" s="338">
        <v>2015</v>
      </c>
      <c r="E5" s="339"/>
      <c r="F5" s="340" t="s">
        <v>86</v>
      </c>
      <c r="G5" s="341"/>
    </row>
    <row r="6" spans="1:7" ht="34.5" thickBot="1" x14ac:dyDescent="0.3">
      <c r="A6" s="337"/>
      <c r="B6" s="74" t="s">
        <v>79</v>
      </c>
      <c r="C6" s="76" t="s">
        <v>34</v>
      </c>
      <c r="D6" s="74" t="s">
        <v>79</v>
      </c>
      <c r="E6" s="76" t="s">
        <v>34</v>
      </c>
      <c r="F6" s="75" t="s">
        <v>19</v>
      </c>
      <c r="G6" s="76" t="s">
        <v>34</v>
      </c>
    </row>
    <row r="7" spans="1:7" ht="15.75" thickTop="1" x14ac:dyDescent="0.25">
      <c r="A7" s="35" t="s">
        <v>25</v>
      </c>
      <c r="B7" s="43">
        <f>'5'!B7</f>
        <v>161</v>
      </c>
      <c r="C7" s="77">
        <f>'5'!C7/'6'!B7</f>
        <v>36323.664596273295</v>
      </c>
      <c r="D7" s="43">
        <f>'5'!D7</f>
        <v>172</v>
      </c>
      <c r="E7" s="77">
        <f>'5'!E7/'6'!D7</f>
        <v>34934.604651162794</v>
      </c>
      <c r="F7" s="78">
        <f>D7/B7%</f>
        <v>106.83229813664596</v>
      </c>
      <c r="G7" s="79">
        <f>E7/C7%</f>
        <v>96.175881589730864</v>
      </c>
    </row>
    <row r="8" spans="1:7" x14ac:dyDescent="0.25">
      <c r="A8" s="40" t="s">
        <v>35</v>
      </c>
      <c r="B8" s="43">
        <f>'5'!B8</f>
        <v>223</v>
      </c>
      <c r="C8" s="77">
        <f>'5'!C8/'6'!B8</f>
        <v>55199.829596412557</v>
      </c>
      <c r="D8" s="43">
        <f>'5'!D8</f>
        <v>311</v>
      </c>
      <c r="E8" s="42">
        <f>'5'!E8/'6'!D8</f>
        <v>45899.556270096466</v>
      </c>
      <c r="F8" s="78">
        <f t="shared" ref="F8:F11" si="0">D8/B8%</f>
        <v>139.46188340807174</v>
      </c>
      <c r="G8" s="79">
        <f t="shared" ref="G8:G11" si="1">E8/C8%</f>
        <v>83.151626745383084</v>
      </c>
    </row>
    <row r="9" spans="1:7" x14ac:dyDescent="0.25">
      <c r="A9" s="40" t="s">
        <v>9</v>
      </c>
      <c r="B9" s="43">
        <f>'5'!B9</f>
        <v>989</v>
      </c>
      <c r="C9" s="77">
        <f>'5'!C9/'6'!B9</f>
        <v>40555.295247724978</v>
      </c>
      <c r="D9" s="43">
        <f>'5'!D9</f>
        <v>814</v>
      </c>
      <c r="E9" s="42">
        <f>'5'!E9/'6'!D9</f>
        <v>43427.159705159705</v>
      </c>
      <c r="F9" s="78">
        <f t="shared" si="0"/>
        <v>82.305358948432755</v>
      </c>
      <c r="G9" s="79">
        <f t="shared" si="1"/>
        <v>107.08135507309819</v>
      </c>
    </row>
    <row r="10" spans="1:7" x14ac:dyDescent="0.25">
      <c r="A10" s="90" t="s">
        <v>33</v>
      </c>
      <c r="B10" s="43">
        <f>'5'!B10</f>
        <v>132</v>
      </c>
      <c r="C10" s="77">
        <f>'5'!C10/'6'!B10</f>
        <v>11761.742424242424</v>
      </c>
      <c r="D10" s="43">
        <f>'5'!D10</f>
        <v>187</v>
      </c>
      <c r="E10" s="42">
        <f>'5'!E10/'6'!D10</f>
        <v>9780.8823529411766</v>
      </c>
      <c r="F10" s="78">
        <f t="shared" si="0"/>
        <v>141.66666666666666</v>
      </c>
      <c r="G10" s="79">
        <f t="shared" si="1"/>
        <v>83.158447108836128</v>
      </c>
    </row>
    <row r="11" spans="1:7" ht="15.75" thickBot="1" x14ac:dyDescent="0.3">
      <c r="A11" s="90" t="s">
        <v>27</v>
      </c>
      <c r="B11" s="311">
        <f>'5'!B11</f>
        <v>1283</v>
      </c>
      <c r="C11" s="316">
        <f>'5'!C11/'6'!B11</f>
        <v>4433.8394388152765</v>
      </c>
      <c r="D11" s="311">
        <f>'5'!D11</f>
        <v>1770</v>
      </c>
      <c r="E11" s="310">
        <f>'5'!E11/'6'!D11</f>
        <v>3583.0977401129944</v>
      </c>
      <c r="F11" s="317">
        <f t="shared" si="0"/>
        <v>137.95791114575215</v>
      </c>
      <c r="G11" s="318">
        <f t="shared" si="1"/>
        <v>80.812528048385971</v>
      </c>
    </row>
    <row r="12" spans="1:7" ht="15.75" thickBot="1" x14ac:dyDescent="0.3">
      <c r="A12" s="283" t="s">
        <v>28</v>
      </c>
      <c r="B12" s="315">
        <f>'5'!B12</f>
        <v>2788</v>
      </c>
      <c r="C12" s="232">
        <f>'5'!C12/'6'!B12</f>
        <v>23496.422166427546</v>
      </c>
      <c r="D12" s="321">
        <f>SUM(D7:D11)</f>
        <v>3254</v>
      </c>
      <c r="E12" s="232">
        <f>'5'!E12/'6'!D12</f>
        <v>19607.968653964352</v>
      </c>
      <c r="F12" s="319">
        <f>D12/B12%</f>
        <v>116.71449067431851</v>
      </c>
      <c r="G12" s="320">
        <f>E12/C12%</f>
        <v>83.450869732758107</v>
      </c>
    </row>
    <row r="13" spans="1:7" x14ac:dyDescent="0.25">
      <c r="C13" s="73"/>
    </row>
    <row r="14" spans="1:7" x14ac:dyDescent="0.25">
      <c r="C14" s="73"/>
    </row>
    <row r="15" spans="1:7" x14ac:dyDescent="0.25">
      <c r="C15" s="73"/>
    </row>
    <row r="16" spans="1:7" x14ac:dyDescent="0.25">
      <c r="C16" s="73"/>
    </row>
    <row r="17" spans="3:3" x14ac:dyDescent="0.25">
      <c r="C17" s="73"/>
    </row>
    <row r="18" spans="3:3" x14ac:dyDescent="0.25">
      <c r="C18" s="73"/>
    </row>
    <row r="19" spans="3:3" x14ac:dyDescent="0.25">
      <c r="C19" s="73"/>
    </row>
    <row r="20" spans="3:3" x14ac:dyDescent="0.25">
      <c r="C20" s="73"/>
    </row>
    <row r="21" spans="3:3" x14ac:dyDescent="0.25">
      <c r="C21" s="73"/>
    </row>
    <row r="22" spans="3:3" x14ac:dyDescent="0.25">
      <c r="C22" s="73"/>
    </row>
    <row r="23" spans="3:3" x14ac:dyDescent="0.25">
      <c r="C23" s="73"/>
    </row>
    <row r="24" spans="3:3" x14ac:dyDescent="0.25">
      <c r="C24" s="73"/>
    </row>
    <row r="25" spans="3:3" x14ac:dyDescent="0.25">
      <c r="C25" s="73"/>
    </row>
    <row r="26" spans="3:3" x14ac:dyDescent="0.25">
      <c r="C26" s="73"/>
    </row>
    <row r="27" spans="3:3" x14ac:dyDescent="0.25">
      <c r="C27" s="73"/>
    </row>
    <row r="28" spans="3:3" x14ac:dyDescent="0.25">
      <c r="C28" s="73"/>
    </row>
  </sheetData>
  <mergeCells count="4">
    <mergeCell ref="A5:A6"/>
    <mergeCell ref="B5:C5"/>
    <mergeCell ref="D5:E5"/>
    <mergeCell ref="F5:G5"/>
  </mergeCells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workbookViewId="0">
      <selection activeCell="A15" sqref="A15"/>
    </sheetView>
  </sheetViews>
  <sheetFormatPr defaultColWidth="9.140625" defaultRowHeight="15" x14ac:dyDescent="0.25"/>
  <cols>
    <col min="1" max="1" width="8.5703125" style="1" customWidth="1"/>
    <col min="2" max="2" width="10.28515625" style="1" customWidth="1"/>
    <col min="3" max="3" width="10.85546875" style="93" customWidth="1"/>
    <col min="4" max="4" width="9.42578125" style="1" bestFit="1" customWidth="1"/>
    <col min="5" max="5" width="10.28515625" style="1" customWidth="1"/>
    <col min="6" max="6" width="10.85546875" style="1" customWidth="1"/>
    <col min="7" max="7" width="8.7109375" style="1" customWidth="1"/>
    <col min="8" max="8" width="9.28515625" style="1" customWidth="1"/>
    <col min="9" max="9" width="9.42578125" style="1" customWidth="1"/>
    <col min="10" max="10" width="8.5703125" style="1" customWidth="1"/>
    <col min="11" max="11" width="9.7109375" style="1" customWidth="1"/>
    <col min="12" max="12" width="9.5703125" style="93" customWidth="1"/>
    <col min="13" max="13" width="8.28515625" style="1" customWidth="1"/>
    <col min="14" max="14" width="8.85546875" style="1" customWidth="1"/>
    <col min="15" max="15" width="9.85546875" style="1" customWidth="1"/>
    <col min="16" max="16384" width="9.140625" style="1"/>
  </cols>
  <sheetData>
    <row r="1" spans="1:15" x14ac:dyDescent="0.25">
      <c r="A1" s="91"/>
    </row>
    <row r="2" spans="1:15" x14ac:dyDescent="0.25">
      <c r="A2" s="1" t="s">
        <v>1</v>
      </c>
      <c r="G2" s="93"/>
      <c r="H2" s="73"/>
      <c r="I2" s="73"/>
      <c r="J2" s="73"/>
      <c r="K2" s="73"/>
    </row>
    <row r="3" spans="1:15" x14ac:dyDescent="0.25">
      <c r="G3" s="93"/>
      <c r="H3" s="73"/>
      <c r="I3" s="73"/>
      <c r="J3" s="73"/>
      <c r="K3" s="73"/>
    </row>
    <row r="4" spans="1:15" x14ac:dyDescent="0.25">
      <c r="A4" s="3" t="s">
        <v>99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270"/>
      <c r="N4" s="270"/>
      <c r="O4" s="270"/>
    </row>
    <row r="5" spans="1:15" ht="15.75" thickBot="1" x14ac:dyDescent="0.3"/>
    <row r="6" spans="1:15" ht="15.75" thickBot="1" x14ac:dyDescent="0.3">
      <c r="A6" s="342" t="s">
        <v>87</v>
      </c>
      <c r="B6" s="343"/>
      <c r="C6" s="343"/>
      <c r="D6" s="343"/>
      <c r="E6" s="343"/>
      <c r="F6" s="343"/>
      <c r="G6" s="343"/>
      <c r="H6" s="343"/>
      <c r="I6" s="343"/>
      <c r="J6" s="343"/>
      <c r="K6" s="343"/>
      <c r="L6" s="343"/>
      <c r="M6" s="343"/>
      <c r="N6" s="343"/>
      <c r="O6" s="344"/>
    </row>
    <row r="7" spans="1:15" ht="15" customHeight="1" x14ac:dyDescent="0.25">
      <c r="A7" s="345" t="s">
        <v>38</v>
      </c>
      <c r="B7" s="347" t="s">
        <v>39</v>
      </c>
      <c r="C7" s="349" t="s">
        <v>40</v>
      </c>
      <c r="D7" s="351" t="s">
        <v>41</v>
      </c>
      <c r="E7" s="353" t="s">
        <v>42</v>
      </c>
      <c r="F7" s="354"/>
      <c r="G7" s="354"/>
      <c r="H7" s="354"/>
      <c r="I7" s="354"/>
      <c r="J7" s="354"/>
      <c r="K7" s="354"/>
      <c r="L7" s="354"/>
      <c r="M7" s="354"/>
      <c r="N7" s="355"/>
      <c r="O7" s="345" t="s">
        <v>43</v>
      </c>
    </row>
    <row r="8" spans="1:15" ht="75" customHeight="1" thickBot="1" x14ac:dyDescent="0.3">
      <c r="A8" s="346"/>
      <c r="B8" s="348"/>
      <c r="C8" s="350"/>
      <c r="D8" s="352"/>
      <c r="E8" s="268" t="s">
        <v>44</v>
      </c>
      <c r="F8" s="269" t="s">
        <v>45</v>
      </c>
      <c r="G8" s="269" t="s">
        <v>46</v>
      </c>
      <c r="H8" s="269" t="s">
        <v>47</v>
      </c>
      <c r="I8" s="269" t="s">
        <v>48</v>
      </c>
      <c r="J8" s="269" t="s">
        <v>49</v>
      </c>
      <c r="K8" s="269" t="s">
        <v>83</v>
      </c>
      <c r="L8" s="96" t="s">
        <v>50</v>
      </c>
      <c r="M8" s="269" t="s">
        <v>51</v>
      </c>
      <c r="N8" s="97" t="s">
        <v>52</v>
      </c>
      <c r="O8" s="346"/>
    </row>
    <row r="9" spans="1:15" ht="21.75" customHeight="1" thickTop="1" x14ac:dyDescent="0.25">
      <c r="A9" s="98" t="s">
        <v>25</v>
      </c>
      <c r="B9" s="99">
        <f>'9'!B8+'11'!B8</f>
        <v>945.43099999999993</v>
      </c>
      <c r="C9" s="100">
        <f>'9'!C8+'11'!C8</f>
        <v>244199517</v>
      </c>
      <c r="D9" s="101">
        <f>C9/B9/12</f>
        <v>21524.531933054874</v>
      </c>
      <c r="E9" s="102">
        <f>'9'!E8+'11'!E8</f>
        <v>178215707</v>
      </c>
      <c r="F9" s="100">
        <f>'9'!F8+'11'!F8</f>
        <v>39040950</v>
      </c>
      <c r="G9" s="100">
        <f>'9'!G8+'11'!G8</f>
        <v>5898913</v>
      </c>
      <c r="H9" s="100">
        <f>'9'!H8+'11'!H8</f>
        <v>13595374</v>
      </c>
      <c r="I9" s="100">
        <f>'9'!I8+'11'!I8</f>
        <v>6367245</v>
      </c>
      <c r="J9" s="100">
        <f>'9'!J8+'11'!J8</f>
        <v>190657</v>
      </c>
      <c r="K9" s="100">
        <f>'9'!K8</f>
        <v>11903</v>
      </c>
      <c r="L9" s="100">
        <f>'9'!L8</f>
        <v>716939</v>
      </c>
      <c r="M9" s="100">
        <f>'9'!M8+'11'!K8</f>
        <v>54539</v>
      </c>
      <c r="N9" s="100">
        <f>'9'!N8+'11'!L8</f>
        <v>107290</v>
      </c>
      <c r="O9" s="104">
        <v>1174175</v>
      </c>
    </row>
    <row r="10" spans="1:15" ht="21.75" customHeight="1" x14ac:dyDescent="0.25">
      <c r="A10" s="105" t="s">
        <v>102</v>
      </c>
      <c r="B10" s="99">
        <f>'9'!B9+'11'!B9</f>
        <v>2042.96</v>
      </c>
      <c r="C10" s="100">
        <f>'9'!C9+'11'!C9</f>
        <v>609238446</v>
      </c>
      <c r="D10" s="101">
        <f t="shared" ref="D10:D15" si="0">C10/B10/12</f>
        <v>24851.132914986098</v>
      </c>
      <c r="E10" s="102">
        <f>'9'!E9+'11'!E9</f>
        <v>426307773</v>
      </c>
      <c r="F10" s="100">
        <f>'9'!F9+'11'!F9</f>
        <v>104627494</v>
      </c>
      <c r="G10" s="100">
        <f>'9'!G9+'11'!G9</f>
        <v>15718530</v>
      </c>
      <c r="H10" s="100">
        <f>'9'!H9+'11'!H9</f>
        <v>33447112</v>
      </c>
      <c r="I10" s="100">
        <f>'9'!I9+'11'!I9</f>
        <v>12038793</v>
      </c>
      <c r="J10" s="100">
        <f>'9'!J9+'11'!J9</f>
        <v>6840125</v>
      </c>
      <c r="K10" s="100">
        <f>'9'!K9</f>
        <v>736207</v>
      </c>
      <c r="L10" s="100">
        <f>'9'!L9</f>
        <v>8928652</v>
      </c>
      <c r="M10" s="100">
        <f>'9'!M9+'11'!K9</f>
        <v>189279</v>
      </c>
      <c r="N10" s="103">
        <f>'9'!N9+'11'!L9</f>
        <v>404481</v>
      </c>
      <c r="O10" s="104">
        <v>9171101</v>
      </c>
    </row>
    <row r="11" spans="1:15" ht="21.75" customHeight="1" x14ac:dyDescent="0.25">
      <c r="A11" s="148" t="s">
        <v>59</v>
      </c>
      <c r="B11" s="99">
        <f>'9'!B10+'11'!B10</f>
        <v>164.60599999999999</v>
      </c>
      <c r="C11" s="100">
        <f>'9'!C10+'11'!C10</f>
        <v>53532714</v>
      </c>
      <c r="D11" s="101">
        <f t="shared" si="0"/>
        <v>27101.439194197053</v>
      </c>
      <c r="E11" s="102">
        <f>'9'!E10+'11'!E10</f>
        <v>34208607</v>
      </c>
      <c r="F11" s="100">
        <f>'9'!F10+'11'!F10</f>
        <v>9022192</v>
      </c>
      <c r="G11" s="100">
        <f>'9'!G10+'11'!G10</f>
        <v>2176162</v>
      </c>
      <c r="H11" s="100">
        <f>'9'!H10+'11'!H10</f>
        <v>5085760</v>
      </c>
      <c r="I11" s="100">
        <f>'9'!I10+'11'!I10</f>
        <v>1017565</v>
      </c>
      <c r="J11" s="100">
        <f>'9'!J10+'11'!J10</f>
        <v>1678064</v>
      </c>
      <c r="K11" s="100">
        <f>'9'!K10</f>
        <v>60915</v>
      </c>
      <c r="L11" s="100">
        <f>'9'!L10</f>
        <v>232938</v>
      </c>
      <c r="M11" s="100">
        <f>'9'!M10+'11'!K10</f>
        <v>933</v>
      </c>
      <c r="N11" s="103">
        <f>'9'!N10+'11'!L10</f>
        <v>49578</v>
      </c>
      <c r="O11" s="104">
        <v>911955</v>
      </c>
    </row>
    <row r="12" spans="1:15" ht="21.75" customHeight="1" x14ac:dyDescent="0.25">
      <c r="A12" s="105" t="s">
        <v>26</v>
      </c>
      <c r="B12" s="99">
        <f>'9'!B11+'11'!B11</f>
        <v>229.68699999999998</v>
      </c>
      <c r="C12" s="100">
        <f>'9'!C11+'11'!C11</f>
        <v>60923887</v>
      </c>
      <c r="D12" s="101">
        <f t="shared" si="0"/>
        <v>22103.952697946919</v>
      </c>
      <c r="E12" s="102">
        <f>'9'!E11+'11'!E11</f>
        <v>45346349</v>
      </c>
      <c r="F12" s="100">
        <f>'9'!F11+'11'!F11</f>
        <v>10824431</v>
      </c>
      <c r="G12" s="100">
        <f>'9'!G11+'11'!G11</f>
        <v>749409</v>
      </c>
      <c r="H12" s="100">
        <f>'9'!H11+'11'!H11</f>
        <v>2799206</v>
      </c>
      <c r="I12" s="100">
        <f>'9'!I11+'11'!I11</f>
        <v>656228</v>
      </c>
      <c r="J12" s="100">
        <f>'9'!J11+'11'!J11</f>
        <v>55910</v>
      </c>
      <c r="K12" s="100">
        <f>'9'!K11</f>
        <v>3747</v>
      </c>
      <c r="L12" s="100">
        <f>'9'!L11</f>
        <v>210509</v>
      </c>
      <c r="M12" s="100">
        <f>'9'!M11+'11'!K11</f>
        <v>26492</v>
      </c>
      <c r="N12" s="103">
        <f>'9'!N11+'11'!L11</f>
        <v>251606</v>
      </c>
      <c r="O12" s="104">
        <v>340471</v>
      </c>
    </row>
    <row r="13" spans="1:15" ht="21.75" customHeight="1" x14ac:dyDescent="0.25">
      <c r="A13" s="106" t="s">
        <v>27</v>
      </c>
      <c r="B13" s="99">
        <f>'9'!B12+'11'!B12</f>
        <v>484.47</v>
      </c>
      <c r="C13" s="100">
        <f>'9'!C12+'11'!C12</f>
        <v>84462851</v>
      </c>
      <c r="D13" s="101">
        <f t="shared" si="0"/>
        <v>14528.393742990622</v>
      </c>
      <c r="E13" s="102">
        <f>'9'!E12+'11'!E12</f>
        <v>67067678</v>
      </c>
      <c r="F13" s="100">
        <f>'9'!F12+'11'!F12</f>
        <v>8670488</v>
      </c>
      <c r="G13" s="100">
        <f>'9'!G12+'11'!G12</f>
        <v>1926336</v>
      </c>
      <c r="H13" s="100">
        <f>'9'!H12+'11'!H12</f>
        <v>4996408</v>
      </c>
      <c r="I13" s="100">
        <f>'9'!I12+'11'!I12</f>
        <v>1772788</v>
      </c>
      <c r="J13" s="100">
        <f>'9'!J12+'11'!J12</f>
        <v>0</v>
      </c>
      <c r="K13" s="100">
        <f>'9'!K12</f>
        <v>0</v>
      </c>
      <c r="L13" s="100">
        <f>'9'!L12</f>
        <v>0</v>
      </c>
      <c r="M13" s="100">
        <f>'9'!M12+'11'!K12</f>
        <v>16646</v>
      </c>
      <c r="N13" s="103">
        <f>'9'!N12+'11'!L12</f>
        <v>12507</v>
      </c>
      <c r="O13" s="104">
        <v>516514</v>
      </c>
    </row>
    <row r="14" spans="1:15" ht="21.75" customHeight="1" thickBot="1" x14ac:dyDescent="0.3">
      <c r="A14" s="107" t="s">
        <v>53</v>
      </c>
      <c r="B14" s="108">
        <f>'9'!B13+'11'!B13</f>
        <v>353.89100000000002</v>
      </c>
      <c r="C14" s="109">
        <f>'9'!C13+'11'!C13</f>
        <v>114095686</v>
      </c>
      <c r="D14" s="110">
        <f t="shared" si="0"/>
        <v>26866.955738725577</v>
      </c>
      <c r="E14" s="111">
        <f>'9'!E13+'11'!E13</f>
        <v>77627835</v>
      </c>
      <c r="F14" s="109">
        <f>'9'!F13+'11'!F13</f>
        <v>19301595</v>
      </c>
      <c r="G14" s="109">
        <f>'9'!G13+'11'!G13</f>
        <v>4404297</v>
      </c>
      <c r="H14" s="109">
        <f>'9'!H13+'11'!H13</f>
        <v>7003162</v>
      </c>
      <c r="I14" s="109">
        <f>'9'!I13+'11'!I13</f>
        <v>2791879</v>
      </c>
      <c r="J14" s="109">
        <f>'9'!J13+'11'!J13</f>
        <v>32912</v>
      </c>
      <c r="K14" s="109">
        <f>'9'!K13</f>
        <v>9651</v>
      </c>
      <c r="L14" s="109">
        <f>'9'!L13</f>
        <v>2541317</v>
      </c>
      <c r="M14" s="109">
        <f>'9'!M13+'11'!K13</f>
        <v>68453</v>
      </c>
      <c r="N14" s="112">
        <f>'9'!N13+'11'!L13</f>
        <v>314585</v>
      </c>
      <c r="O14" s="113">
        <v>6088091</v>
      </c>
    </row>
    <row r="15" spans="1:15" ht="21.75" customHeight="1" thickTop="1" thickBot="1" x14ac:dyDescent="0.3">
      <c r="A15" s="114" t="s">
        <v>105</v>
      </c>
      <c r="B15" s="115">
        <f>SUM(B9:B14)</f>
        <v>4221.0450000000001</v>
      </c>
      <c r="C15" s="116">
        <f>SUM(C9:C14)</f>
        <v>1166453101</v>
      </c>
      <c r="D15" s="117">
        <f t="shared" si="0"/>
        <v>23028.521393004179</v>
      </c>
      <c r="E15" s="118">
        <f t="shared" ref="E15:M15" si="1">SUM(E9:E14)</f>
        <v>828773949</v>
      </c>
      <c r="F15" s="119">
        <f t="shared" si="1"/>
        <v>191487150</v>
      </c>
      <c r="G15" s="119">
        <f t="shared" si="1"/>
        <v>30873647</v>
      </c>
      <c r="H15" s="119">
        <f t="shared" si="1"/>
        <v>66927022</v>
      </c>
      <c r="I15" s="119">
        <f t="shared" si="1"/>
        <v>24644498</v>
      </c>
      <c r="J15" s="119">
        <f t="shared" si="1"/>
        <v>8797668</v>
      </c>
      <c r="K15" s="119">
        <f t="shared" si="1"/>
        <v>822423</v>
      </c>
      <c r="L15" s="119">
        <f t="shared" si="1"/>
        <v>12630355</v>
      </c>
      <c r="M15" s="119">
        <f t="shared" si="1"/>
        <v>356342</v>
      </c>
      <c r="N15" s="120">
        <f>SUM(N9:N14)</f>
        <v>1140047</v>
      </c>
      <c r="O15" s="121">
        <v>18202307</v>
      </c>
    </row>
    <row r="16" spans="1:15" ht="21.75" customHeight="1" x14ac:dyDescent="0.25">
      <c r="H16" s="73"/>
      <c r="I16" s="73"/>
      <c r="J16" s="73"/>
      <c r="K16" s="73"/>
      <c r="O16" s="73"/>
    </row>
    <row r="17" spans="2:15" x14ac:dyDescent="0.25">
      <c r="B17" s="93"/>
      <c r="C17" s="73"/>
      <c r="D17" s="93"/>
      <c r="E17" s="93"/>
      <c r="L17" s="1"/>
      <c r="O17" s="256"/>
    </row>
    <row r="18" spans="2:15" x14ac:dyDescent="0.25">
      <c r="B18" s="93"/>
      <c r="C18" s="73"/>
      <c r="D18" s="93"/>
      <c r="E18" s="93"/>
    </row>
    <row r="19" spans="2:15" x14ac:dyDescent="0.25">
      <c r="B19" s="93"/>
      <c r="C19" s="73"/>
      <c r="D19" s="93"/>
      <c r="E19" s="93"/>
    </row>
    <row r="20" spans="2:15" x14ac:dyDescent="0.25">
      <c r="B20" s="93"/>
      <c r="C20" s="73"/>
      <c r="D20" s="93"/>
      <c r="E20" s="93"/>
    </row>
    <row r="21" spans="2:15" x14ac:dyDescent="0.25">
      <c r="B21" s="93"/>
      <c r="C21" s="73"/>
      <c r="D21" s="93"/>
      <c r="E21" s="93"/>
    </row>
    <row r="22" spans="2:15" x14ac:dyDescent="0.25">
      <c r="B22" s="307"/>
      <c r="C22" s="308"/>
      <c r="D22" s="307"/>
      <c r="E22" s="307"/>
    </row>
    <row r="23" spans="2:15" x14ac:dyDescent="0.25">
      <c r="B23" s="307"/>
      <c r="C23" s="308"/>
      <c r="D23" s="307"/>
      <c r="E23" s="307"/>
    </row>
  </sheetData>
  <mergeCells count="7">
    <mergeCell ref="A6:O6"/>
    <mergeCell ref="A7:A8"/>
    <mergeCell ref="B7:B8"/>
    <mergeCell ref="C7:C8"/>
    <mergeCell ref="D7:D8"/>
    <mergeCell ref="E7:N7"/>
    <mergeCell ref="O7:O8"/>
  </mergeCells>
  <pageMargins left="0.2" right="0.2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workbookViewId="0">
      <selection activeCell="A15" sqref="A15"/>
    </sheetView>
  </sheetViews>
  <sheetFormatPr defaultRowHeight="15" x14ac:dyDescent="0.25"/>
  <cols>
    <col min="1" max="1" width="10" customWidth="1"/>
    <col min="2" max="2" width="10.42578125" customWidth="1"/>
    <col min="3" max="4" width="9.5703125" customWidth="1"/>
    <col min="5" max="5" width="10.28515625" customWidth="1"/>
    <col min="6" max="6" width="9.85546875" customWidth="1"/>
    <col min="7" max="7" width="9.5703125" customWidth="1"/>
    <col min="8" max="8" width="9" customWidth="1"/>
    <col min="9" max="9" width="8.42578125" customWidth="1"/>
    <col min="10" max="10" width="9" customWidth="1"/>
    <col min="11" max="11" width="10.140625" customWidth="1"/>
    <col min="12" max="12" width="9.42578125" customWidth="1"/>
    <col min="13" max="13" width="7.85546875" customWidth="1"/>
    <col min="14" max="14" width="8" customWidth="1"/>
    <col min="15" max="15" width="10.85546875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73"/>
      <c r="I1" s="73"/>
      <c r="J1" s="73"/>
      <c r="K1" s="73"/>
      <c r="L1" s="1"/>
      <c r="M1" s="1"/>
      <c r="N1" s="1"/>
      <c r="O1" s="1"/>
    </row>
    <row r="2" spans="1:15" x14ac:dyDescent="0.25">
      <c r="A2" s="1" t="s">
        <v>1</v>
      </c>
      <c r="B2" s="1"/>
      <c r="C2" s="1"/>
      <c r="D2" s="1"/>
      <c r="E2" s="1"/>
      <c r="F2" s="1"/>
      <c r="G2" s="1"/>
      <c r="H2" s="73"/>
      <c r="I2" s="73"/>
      <c r="J2" s="73"/>
      <c r="K2" s="73"/>
      <c r="L2" s="1"/>
      <c r="M2" s="1"/>
      <c r="N2" s="1"/>
      <c r="O2" s="1"/>
    </row>
    <row r="3" spans="1:15" x14ac:dyDescent="0.25">
      <c r="A3" s="3" t="s">
        <v>98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6"/>
      <c r="N3" s="6"/>
      <c r="O3" s="6"/>
    </row>
    <row r="4" spans="1:15" ht="15.75" thickBot="1" x14ac:dyDescent="0.3">
      <c r="A4" s="1"/>
      <c r="B4" s="1"/>
      <c r="C4" s="1"/>
      <c r="D4" s="1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"/>
    </row>
    <row r="5" spans="1:15" ht="15.75" thickBot="1" x14ac:dyDescent="0.3">
      <c r="A5" s="342" t="s">
        <v>88</v>
      </c>
      <c r="B5" s="343"/>
      <c r="C5" s="343"/>
      <c r="D5" s="343"/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4"/>
    </row>
    <row r="6" spans="1:15" ht="15" customHeight="1" x14ac:dyDescent="0.25">
      <c r="A6" s="356" t="s">
        <v>38</v>
      </c>
      <c r="B6" s="358" t="s">
        <v>39</v>
      </c>
      <c r="C6" s="349" t="s">
        <v>54</v>
      </c>
      <c r="D6" s="351" t="s">
        <v>41</v>
      </c>
      <c r="E6" s="360" t="s">
        <v>42</v>
      </c>
      <c r="F6" s="361"/>
      <c r="G6" s="361"/>
      <c r="H6" s="361"/>
      <c r="I6" s="361"/>
      <c r="J6" s="361"/>
      <c r="K6" s="361"/>
      <c r="L6" s="361"/>
      <c r="M6" s="361"/>
      <c r="N6" s="362"/>
      <c r="O6" s="345" t="s">
        <v>55</v>
      </c>
    </row>
    <row r="7" spans="1:15" ht="63.75" customHeight="1" thickBot="1" x14ac:dyDescent="0.3">
      <c r="A7" s="357"/>
      <c r="B7" s="359"/>
      <c r="C7" s="350"/>
      <c r="D7" s="352"/>
      <c r="E7" s="254" t="s">
        <v>44</v>
      </c>
      <c r="F7" s="255" t="s">
        <v>45</v>
      </c>
      <c r="G7" s="255" t="s">
        <v>46</v>
      </c>
      <c r="H7" s="255" t="s">
        <v>47</v>
      </c>
      <c r="I7" s="255" t="s">
        <v>48</v>
      </c>
      <c r="J7" s="255" t="s">
        <v>49</v>
      </c>
      <c r="K7" s="265" t="s">
        <v>82</v>
      </c>
      <c r="L7" s="255" t="s">
        <v>50</v>
      </c>
      <c r="M7" s="255" t="s">
        <v>51</v>
      </c>
      <c r="N7" s="97" t="s">
        <v>52</v>
      </c>
      <c r="O7" s="346"/>
    </row>
    <row r="8" spans="1:15" ht="27.75" customHeight="1" thickTop="1" x14ac:dyDescent="0.25">
      <c r="A8" s="98" t="s">
        <v>101</v>
      </c>
      <c r="B8" s="123">
        <f>'10'!B8+'12'!B8</f>
        <v>1150.24</v>
      </c>
      <c r="C8" s="124">
        <f>SUM(E8:N8)</f>
        <v>358470593</v>
      </c>
      <c r="D8" s="125">
        <f>C8/B8/12</f>
        <v>25970.709953285113</v>
      </c>
      <c r="E8" s="126">
        <f>'10'!E8+'12'!E8</f>
        <v>244683425</v>
      </c>
      <c r="F8" s="124">
        <f>'10'!F8+'12'!F8</f>
        <v>63975600</v>
      </c>
      <c r="G8" s="124">
        <f>'10'!G8+'12'!G8</f>
        <v>14814721</v>
      </c>
      <c r="H8" s="124">
        <f>'10'!H8+'12'!H8</f>
        <v>14666527</v>
      </c>
      <c r="I8" s="124">
        <f>'10'!I8+'12'!I8</f>
        <v>7379555</v>
      </c>
      <c r="J8" s="124">
        <f>'10'!J8+'12'!J8</f>
        <v>3645663</v>
      </c>
      <c r="K8" s="124">
        <f>'10'!K8</f>
        <v>384086</v>
      </c>
      <c r="L8" s="124">
        <f>'10'!L8</f>
        <v>8192152</v>
      </c>
      <c r="M8" s="124">
        <f>'10'!M8+'12'!K8</f>
        <v>518478</v>
      </c>
      <c r="N8" s="127">
        <f>'10'!N8+'12'!L8</f>
        <v>210386</v>
      </c>
      <c r="O8" s="128">
        <v>12916751</v>
      </c>
    </row>
    <row r="9" spans="1:15" ht="27.75" customHeight="1" x14ac:dyDescent="0.25">
      <c r="A9" s="105" t="s">
        <v>10</v>
      </c>
      <c r="B9" s="123">
        <f>'10'!B9+'12'!B9</f>
        <v>32.35</v>
      </c>
      <c r="C9" s="124">
        <f t="shared" ref="C9:C13" si="0">SUM(E9:N9)</f>
        <v>11255740</v>
      </c>
      <c r="D9" s="125">
        <f t="shared" ref="D9:D13" si="1">C9/B9/12</f>
        <v>28994.693456980938</v>
      </c>
      <c r="E9" s="126">
        <f>'10'!E9+'12'!E9</f>
        <v>7858426</v>
      </c>
      <c r="F9" s="124">
        <f>'10'!F9+'12'!F9</f>
        <v>2011203</v>
      </c>
      <c r="G9" s="124">
        <f>'10'!G9+'12'!G9</f>
        <v>404789</v>
      </c>
      <c r="H9" s="124">
        <f>'10'!H9+'12'!H9</f>
        <v>452868</v>
      </c>
      <c r="I9" s="124">
        <f>'10'!I9+'12'!I9</f>
        <v>248387</v>
      </c>
      <c r="J9" s="124">
        <f>'10'!J9+'12'!J9</f>
        <v>116828</v>
      </c>
      <c r="K9" s="124">
        <f>'10'!K9</f>
        <v>0</v>
      </c>
      <c r="L9" s="124">
        <f>'10'!L9</f>
        <v>150102</v>
      </c>
      <c r="M9" s="124">
        <f>'10'!M9+'12'!K9</f>
        <v>4247</v>
      </c>
      <c r="N9" s="127">
        <f>'10'!N9+'12'!L9</f>
        <v>8890</v>
      </c>
      <c r="O9" s="131">
        <v>600652</v>
      </c>
    </row>
    <row r="10" spans="1:15" ht="27.75" customHeight="1" x14ac:dyDescent="0.25">
      <c r="A10" s="105" t="s">
        <v>56</v>
      </c>
      <c r="B10" s="123">
        <f>'10'!B10+'12'!B10</f>
        <v>124.111</v>
      </c>
      <c r="C10" s="124">
        <f t="shared" si="0"/>
        <v>39360474</v>
      </c>
      <c r="D10" s="125">
        <f t="shared" si="1"/>
        <v>26428.273883862028</v>
      </c>
      <c r="E10" s="126">
        <f>'10'!E10+'12'!E10</f>
        <v>26422778</v>
      </c>
      <c r="F10" s="124">
        <f>'10'!F10+'12'!F10</f>
        <v>6824004</v>
      </c>
      <c r="G10" s="124">
        <f>'10'!G10+'12'!G10</f>
        <v>2110111</v>
      </c>
      <c r="H10" s="124">
        <f>'10'!H10+'12'!H10</f>
        <v>1914586</v>
      </c>
      <c r="I10" s="124">
        <f>'10'!I10+'12'!I10</f>
        <v>794084</v>
      </c>
      <c r="J10" s="124">
        <f>'10'!J10+'12'!J10</f>
        <v>1103039</v>
      </c>
      <c r="K10" s="124">
        <f>'10'!K10</f>
        <v>70157</v>
      </c>
      <c r="L10" s="124">
        <f>'10'!L10</f>
        <v>105029</v>
      </c>
      <c r="M10" s="124">
        <f>'10'!M10+'12'!K10</f>
        <v>2910</v>
      </c>
      <c r="N10" s="127">
        <f>'10'!N10+'12'!L10</f>
        <v>13776</v>
      </c>
      <c r="O10" s="131">
        <v>697210</v>
      </c>
    </row>
    <row r="11" spans="1:15" ht="27.75" customHeight="1" x14ac:dyDescent="0.25">
      <c r="A11" s="105" t="s">
        <v>26</v>
      </c>
      <c r="B11" s="123">
        <f>'10'!B11+'12'!B11</f>
        <v>8.4849999999999994</v>
      </c>
      <c r="C11" s="124">
        <f t="shared" si="0"/>
        <v>2606606</v>
      </c>
      <c r="D11" s="125">
        <f t="shared" si="1"/>
        <v>25600.137497544685</v>
      </c>
      <c r="E11" s="126">
        <f>'10'!E11+'12'!E11</f>
        <v>1732411</v>
      </c>
      <c r="F11" s="124">
        <f>'10'!F11+'12'!F11</f>
        <v>538293</v>
      </c>
      <c r="G11" s="124">
        <f>'10'!G11+'12'!G11</f>
        <v>111356</v>
      </c>
      <c r="H11" s="124">
        <f>'10'!H11+'12'!H11</f>
        <v>80100</v>
      </c>
      <c r="I11" s="124">
        <f>'10'!I11+'12'!I11</f>
        <v>58033</v>
      </c>
      <c r="J11" s="124">
        <f>'10'!J11+'12'!J11</f>
        <v>74460</v>
      </c>
      <c r="K11" s="124">
        <f>'10'!K11</f>
        <v>0</v>
      </c>
      <c r="L11" s="124">
        <f>'10'!L11</f>
        <v>0</v>
      </c>
      <c r="M11" s="124">
        <f>'10'!M11+'12'!K11</f>
        <v>1706</v>
      </c>
      <c r="N11" s="127">
        <f>'10'!N11+'12'!L11</f>
        <v>10247</v>
      </c>
      <c r="O11" s="131">
        <v>4080</v>
      </c>
    </row>
    <row r="12" spans="1:15" ht="27.75" customHeight="1" x14ac:dyDescent="0.25">
      <c r="A12" s="106" t="s">
        <v>27</v>
      </c>
      <c r="B12" s="123">
        <f>'10'!B12+'12'!B12</f>
        <v>54.194000000000003</v>
      </c>
      <c r="C12" s="124">
        <f t="shared" si="0"/>
        <v>9179871</v>
      </c>
      <c r="D12" s="125">
        <f t="shared" si="1"/>
        <v>14115.755434180906</v>
      </c>
      <c r="E12" s="126">
        <f>'10'!E12+'12'!E12</f>
        <v>6845317</v>
      </c>
      <c r="F12" s="124">
        <f>'10'!F12+'12'!F12</f>
        <v>1003232</v>
      </c>
      <c r="G12" s="124">
        <f>'10'!G12+'12'!G12</f>
        <v>477443</v>
      </c>
      <c r="H12" s="124">
        <f>'10'!H12+'12'!H12</f>
        <v>554640</v>
      </c>
      <c r="I12" s="124">
        <f>'10'!I12+'12'!I12</f>
        <v>195624</v>
      </c>
      <c r="J12" s="124">
        <f>'10'!J12+'12'!J12</f>
        <v>53067</v>
      </c>
      <c r="K12" s="124">
        <f>'10'!K12</f>
        <v>0</v>
      </c>
      <c r="L12" s="124">
        <f>'10'!L12</f>
        <v>0</v>
      </c>
      <c r="M12" s="124">
        <f>'10'!M12+'12'!K12</f>
        <v>38706</v>
      </c>
      <c r="N12" s="127">
        <f>'10'!N12+'12'!L12</f>
        <v>11842</v>
      </c>
      <c r="O12" s="131">
        <v>198121</v>
      </c>
    </row>
    <row r="13" spans="1:15" ht="27.75" customHeight="1" x14ac:dyDescent="0.25">
      <c r="A13" s="132" t="s">
        <v>11</v>
      </c>
      <c r="B13" s="123">
        <f>'10'!B13+'12'!B13</f>
        <v>142.98399999999998</v>
      </c>
      <c r="C13" s="124">
        <f t="shared" si="0"/>
        <v>40075143</v>
      </c>
      <c r="D13" s="125">
        <f t="shared" si="1"/>
        <v>23356.426243495778</v>
      </c>
      <c r="E13" s="126">
        <f>'10'!E13+'12'!E13</f>
        <v>25235705</v>
      </c>
      <c r="F13" s="124">
        <f>'10'!F13+'12'!F13</f>
        <v>5336231</v>
      </c>
      <c r="G13" s="124">
        <f>'10'!G13+'12'!G13</f>
        <v>1810496</v>
      </c>
      <c r="H13" s="124">
        <f>'10'!H13+'12'!H13</f>
        <v>1329610</v>
      </c>
      <c r="I13" s="124">
        <f>'10'!I13+'12'!I13</f>
        <v>808239</v>
      </c>
      <c r="J13" s="124">
        <f>'10'!J13+'12'!J13</f>
        <v>539055</v>
      </c>
      <c r="K13" s="124">
        <f>'10'!K13</f>
        <v>0</v>
      </c>
      <c r="L13" s="124">
        <f>'10'!L13</f>
        <v>665728</v>
      </c>
      <c r="M13" s="124">
        <f>'10'!M13+'12'!K13</f>
        <v>539884</v>
      </c>
      <c r="N13" s="127">
        <f>'10'!N13+'12'!L13</f>
        <v>3810195</v>
      </c>
      <c r="O13" s="131">
        <v>1182660</v>
      </c>
    </row>
    <row r="14" spans="1:15" ht="27.75" customHeight="1" thickBot="1" x14ac:dyDescent="0.3">
      <c r="A14" s="107" t="s">
        <v>57</v>
      </c>
      <c r="B14" s="133">
        <f>'10'!B14+'12'!B14</f>
        <v>191.49099999999999</v>
      </c>
      <c r="C14" s="134">
        <f>SUM(E14:N14)</f>
        <v>51746413</v>
      </c>
      <c r="D14" s="135">
        <f>C14/B14/12</f>
        <v>22519.079660836975</v>
      </c>
      <c r="E14" s="136">
        <f>'10'!E14+'12'!E14</f>
        <v>38024329</v>
      </c>
      <c r="F14" s="134">
        <f>'10'!F14+'12'!F14</f>
        <v>7592706</v>
      </c>
      <c r="G14" s="134">
        <f>'10'!G14+'12'!G14</f>
        <v>1967308</v>
      </c>
      <c r="H14" s="134">
        <f>'10'!H14+'12'!H14</f>
        <v>1837867</v>
      </c>
      <c r="I14" s="134">
        <f>'10'!I14+'12'!I14</f>
        <v>1356821</v>
      </c>
      <c r="J14" s="134">
        <f>'10'!J14+'12'!J14</f>
        <v>78539</v>
      </c>
      <c r="K14" s="134">
        <f>'10'!K14</f>
        <v>0</v>
      </c>
      <c r="L14" s="134">
        <f>'10'!L14</f>
        <v>39724</v>
      </c>
      <c r="M14" s="134">
        <f>'10'!M14+'12'!K14</f>
        <v>105377</v>
      </c>
      <c r="N14" s="170">
        <f>'10'!N14+'12'!L14</f>
        <v>743742</v>
      </c>
      <c r="O14" s="137">
        <v>1949848</v>
      </c>
    </row>
    <row r="15" spans="1:15" ht="27.75" customHeight="1" thickTop="1" thickBot="1" x14ac:dyDescent="0.3">
      <c r="A15" s="114" t="s">
        <v>105</v>
      </c>
      <c r="B15" s="138">
        <f>SUM(B8:B14)</f>
        <v>1703.8549999999998</v>
      </c>
      <c r="C15" s="139">
        <f>SUM(C8:C14)</f>
        <v>512694840</v>
      </c>
      <c r="D15" s="119">
        <f>C15/B15/12</f>
        <v>25075.238209824194</v>
      </c>
      <c r="E15" s="140">
        <f>SUM(E8:E14)</f>
        <v>350802391</v>
      </c>
      <c r="F15" s="139">
        <f>SUM(F8:F14)</f>
        <v>87281269</v>
      </c>
      <c r="G15" s="139">
        <f t="shared" ref="G15:N15" si="2">SUM(G8:G14)</f>
        <v>21696224</v>
      </c>
      <c r="H15" s="139">
        <f t="shared" si="2"/>
        <v>20836198</v>
      </c>
      <c r="I15" s="139">
        <f t="shared" si="2"/>
        <v>10840743</v>
      </c>
      <c r="J15" s="139">
        <f t="shared" si="2"/>
        <v>5610651</v>
      </c>
      <c r="K15" s="139">
        <f t="shared" si="2"/>
        <v>454243</v>
      </c>
      <c r="L15" s="139">
        <f t="shared" si="2"/>
        <v>9152735</v>
      </c>
      <c r="M15" s="139">
        <f t="shared" si="2"/>
        <v>1211308</v>
      </c>
      <c r="N15" s="120">
        <f t="shared" si="2"/>
        <v>4809078</v>
      </c>
      <c r="O15" s="141">
        <f>SUM(O8:O14)</f>
        <v>17549322</v>
      </c>
    </row>
    <row r="16" spans="1:15" x14ac:dyDescent="0.25">
      <c r="A16" s="245"/>
      <c r="B16" s="245"/>
      <c r="C16" s="246"/>
      <c r="D16" s="247"/>
      <c r="E16" s="246"/>
      <c r="F16" s="246"/>
      <c r="G16" s="246"/>
      <c r="H16" s="246"/>
      <c r="I16" s="246"/>
      <c r="J16" s="246"/>
      <c r="K16" s="246"/>
      <c r="L16" s="246"/>
      <c r="M16" s="246"/>
      <c r="N16" s="246"/>
      <c r="O16" s="246"/>
    </row>
    <row r="17" spans="1:15" x14ac:dyDescent="0.25">
      <c r="A17" s="245"/>
      <c r="B17" s="248"/>
      <c r="C17" s="248"/>
      <c r="D17" s="248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A18" s="245"/>
      <c r="B18" s="245"/>
      <c r="C18" s="245"/>
      <c r="D18" s="245"/>
      <c r="E18" s="245"/>
      <c r="F18" s="245"/>
      <c r="G18" s="245"/>
      <c r="H18" s="245"/>
      <c r="I18" s="245"/>
      <c r="J18" s="245"/>
      <c r="K18" s="245"/>
      <c r="L18" s="245"/>
      <c r="M18" s="245"/>
      <c r="N18" s="245"/>
      <c r="O18" s="1"/>
    </row>
    <row r="19" spans="1:1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A21" s="1"/>
      <c r="B21" s="1"/>
      <c r="C21" s="1"/>
      <c r="D21" s="73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</sheetData>
  <mergeCells count="7">
    <mergeCell ref="A5:O5"/>
    <mergeCell ref="A6:A7"/>
    <mergeCell ref="B6:B7"/>
    <mergeCell ref="C6:C7"/>
    <mergeCell ref="D6:D7"/>
    <mergeCell ref="E6:N6"/>
    <mergeCell ref="O6:O7"/>
  </mergeCells>
  <pageMargins left="0.2" right="0.2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workbookViewId="0">
      <selection activeCell="A14" sqref="A14"/>
    </sheetView>
  </sheetViews>
  <sheetFormatPr defaultRowHeight="15" x14ac:dyDescent="0.25"/>
  <cols>
    <col min="1" max="1" width="8.7109375" customWidth="1"/>
    <col min="2" max="2" width="10.140625" customWidth="1"/>
    <col min="3" max="3" width="9.7109375" customWidth="1"/>
    <col min="4" max="4" width="11.140625" customWidth="1"/>
    <col min="5" max="5" width="9.85546875" customWidth="1"/>
    <col min="6" max="6" width="9.7109375" customWidth="1"/>
    <col min="7" max="7" width="10.28515625" bestFit="1" customWidth="1"/>
    <col min="8" max="10" width="9.5703125" bestFit="1" customWidth="1"/>
    <col min="11" max="11" width="10.85546875" customWidth="1"/>
    <col min="12" max="12" width="10.42578125" customWidth="1"/>
    <col min="13" max="13" width="9.5703125" bestFit="1" customWidth="1"/>
    <col min="14" max="14" width="9.5703125" customWidth="1"/>
    <col min="16" max="16" width="13.2851562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73"/>
      <c r="I1" s="73"/>
      <c r="J1" s="73"/>
      <c r="K1" s="73"/>
      <c r="L1" s="1"/>
      <c r="M1" s="1"/>
      <c r="N1" s="1"/>
    </row>
    <row r="2" spans="1:17" x14ac:dyDescent="0.25">
      <c r="A2" s="1"/>
      <c r="B2" s="1"/>
      <c r="C2" s="1"/>
      <c r="D2" s="1"/>
      <c r="E2" s="1"/>
      <c r="F2" s="1"/>
      <c r="G2" s="1"/>
      <c r="H2" s="73"/>
      <c r="I2" s="73"/>
      <c r="J2" s="73"/>
      <c r="K2" s="73"/>
      <c r="L2" s="1"/>
      <c r="M2" s="1"/>
      <c r="N2" s="1"/>
    </row>
    <row r="3" spans="1:17" ht="15" customHeight="1" x14ac:dyDescent="0.25">
      <c r="A3" s="363" t="s">
        <v>92</v>
      </c>
      <c r="B3" s="363"/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</row>
    <row r="4" spans="1:17" ht="15.75" thickBot="1" x14ac:dyDescent="0.3">
      <c r="A4" s="1"/>
      <c r="B4" s="1"/>
      <c r="C4" s="1"/>
      <c r="D4" s="1"/>
      <c r="E4" s="142"/>
      <c r="F4" s="142"/>
      <c r="G4" s="142"/>
      <c r="H4" s="142"/>
      <c r="I4" s="142"/>
      <c r="J4" s="142"/>
      <c r="K4" s="142"/>
      <c r="L4" s="142"/>
      <c r="M4" s="142"/>
      <c r="N4" s="142"/>
    </row>
    <row r="5" spans="1:17" ht="15.75" thickBot="1" x14ac:dyDescent="0.3">
      <c r="A5" s="342" t="s">
        <v>89</v>
      </c>
      <c r="B5" s="343"/>
      <c r="C5" s="343"/>
      <c r="D5" s="343"/>
      <c r="E5" s="343"/>
      <c r="F5" s="343"/>
      <c r="G5" s="343"/>
      <c r="H5" s="343"/>
      <c r="I5" s="343"/>
      <c r="J5" s="343"/>
      <c r="K5" s="343"/>
      <c r="L5" s="343"/>
      <c r="M5" s="343"/>
      <c r="N5" s="344"/>
    </row>
    <row r="6" spans="1:17" ht="15" customHeight="1" x14ac:dyDescent="0.25">
      <c r="A6" s="364" t="s">
        <v>38</v>
      </c>
      <c r="B6" s="358" t="s">
        <v>39</v>
      </c>
      <c r="C6" s="366" t="s">
        <v>58</v>
      </c>
      <c r="D6" s="351" t="s">
        <v>41</v>
      </c>
      <c r="E6" s="360" t="s">
        <v>42</v>
      </c>
      <c r="F6" s="361"/>
      <c r="G6" s="361"/>
      <c r="H6" s="361"/>
      <c r="I6" s="361"/>
      <c r="J6" s="361"/>
      <c r="K6" s="361"/>
      <c r="L6" s="361"/>
      <c r="M6" s="361"/>
      <c r="N6" s="362"/>
    </row>
    <row r="7" spans="1:17" ht="63" customHeight="1" thickBot="1" x14ac:dyDescent="0.3">
      <c r="A7" s="365"/>
      <c r="B7" s="359"/>
      <c r="C7" s="367"/>
      <c r="D7" s="352"/>
      <c r="E7" s="94" t="s">
        <v>44</v>
      </c>
      <c r="F7" s="95" t="s">
        <v>45</v>
      </c>
      <c r="G7" s="95" t="s">
        <v>46</v>
      </c>
      <c r="H7" s="95" t="s">
        <v>47</v>
      </c>
      <c r="I7" s="95" t="s">
        <v>48</v>
      </c>
      <c r="J7" s="95" t="s">
        <v>49</v>
      </c>
      <c r="K7" s="265" t="s">
        <v>83</v>
      </c>
      <c r="L7" s="96" t="s">
        <v>50</v>
      </c>
      <c r="M7" s="95" t="s">
        <v>51</v>
      </c>
      <c r="N7" s="97" t="s">
        <v>52</v>
      </c>
    </row>
    <row r="8" spans="1:17" ht="24" customHeight="1" thickTop="1" x14ac:dyDescent="0.25">
      <c r="A8" s="143" t="s">
        <v>25</v>
      </c>
      <c r="B8" s="144">
        <v>745.99199999999996</v>
      </c>
      <c r="C8" s="145">
        <f>SUM(E8:N8)</f>
        <v>214251230</v>
      </c>
      <c r="D8" s="125">
        <f>C8/B8/12</f>
        <v>23933.593345058212</v>
      </c>
      <c r="E8" s="146">
        <v>153921092</v>
      </c>
      <c r="F8" s="145">
        <v>36104166</v>
      </c>
      <c r="G8" s="145">
        <v>5461732</v>
      </c>
      <c r="H8" s="145">
        <v>11533862</v>
      </c>
      <c r="I8" s="145">
        <v>6233767</v>
      </c>
      <c r="J8" s="145">
        <v>190657</v>
      </c>
      <c r="K8" s="145">
        <v>11903</v>
      </c>
      <c r="L8" s="145">
        <v>716939</v>
      </c>
      <c r="M8" s="145">
        <v>46906</v>
      </c>
      <c r="N8" s="147">
        <v>30206</v>
      </c>
      <c r="Q8" s="174"/>
    </row>
    <row r="9" spans="1:17" ht="24" customHeight="1" x14ac:dyDescent="0.25">
      <c r="A9" s="148" t="s">
        <v>102</v>
      </c>
      <c r="B9" s="149">
        <v>1637.954</v>
      </c>
      <c r="C9" s="145">
        <f>SUM(E9:N9)</f>
        <v>538732303</v>
      </c>
      <c r="D9" s="125">
        <f t="shared" ref="D9:D14" si="0">C9/B9/12</f>
        <v>27408.803045343968</v>
      </c>
      <c r="E9" s="146">
        <v>371144641</v>
      </c>
      <c r="F9" s="145">
        <v>97691885</v>
      </c>
      <c r="G9" s="145">
        <v>13737812</v>
      </c>
      <c r="H9" s="145">
        <v>28543522</v>
      </c>
      <c r="I9" s="145">
        <v>10968450</v>
      </c>
      <c r="J9" s="145">
        <v>6839461</v>
      </c>
      <c r="K9" s="145">
        <v>736207</v>
      </c>
      <c r="L9" s="145">
        <v>8928652</v>
      </c>
      <c r="M9" s="145">
        <v>67315</v>
      </c>
      <c r="N9" s="147">
        <v>74358</v>
      </c>
      <c r="Q9" s="174"/>
    </row>
    <row r="10" spans="1:17" ht="24" customHeight="1" x14ac:dyDescent="0.25">
      <c r="A10" s="148" t="s">
        <v>59</v>
      </c>
      <c r="B10" s="149">
        <v>139.934</v>
      </c>
      <c r="C10" s="145">
        <f>SUM(E10:N10)</f>
        <v>48605241</v>
      </c>
      <c r="D10" s="125">
        <f t="shared" si="0"/>
        <v>28945.336730172796</v>
      </c>
      <c r="E10" s="146">
        <v>30788966</v>
      </c>
      <c r="F10" s="145">
        <v>8550961</v>
      </c>
      <c r="G10" s="145">
        <v>1984684</v>
      </c>
      <c r="H10" s="145">
        <v>4311554</v>
      </c>
      <c r="I10" s="145">
        <v>957042</v>
      </c>
      <c r="J10" s="145">
        <v>1678064</v>
      </c>
      <c r="K10" s="145">
        <v>60915</v>
      </c>
      <c r="L10" s="145">
        <v>232938</v>
      </c>
      <c r="M10" s="145">
        <v>933</v>
      </c>
      <c r="N10" s="147">
        <v>39184</v>
      </c>
      <c r="Q10" s="174"/>
    </row>
    <row r="11" spans="1:17" ht="24" customHeight="1" x14ac:dyDescent="0.25">
      <c r="A11" s="148" t="s">
        <v>26</v>
      </c>
      <c r="B11" s="149">
        <v>227.94399999999999</v>
      </c>
      <c r="C11" s="145">
        <f t="shared" ref="C11:C13" si="1">SUM(E11:N11)</f>
        <v>60642002</v>
      </c>
      <c r="D11" s="125">
        <f t="shared" si="0"/>
        <v>22169.919658629606</v>
      </c>
      <c r="E11" s="146">
        <v>45127597</v>
      </c>
      <c r="F11" s="145">
        <v>10796229</v>
      </c>
      <c r="G11" s="145">
        <v>739978</v>
      </c>
      <c r="H11" s="145">
        <v>2773706</v>
      </c>
      <c r="I11" s="145">
        <v>656228</v>
      </c>
      <c r="J11" s="145">
        <v>55910</v>
      </c>
      <c r="K11" s="145">
        <v>3747</v>
      </c>
      <c r="L11" s="145">
        <v>210509</v>
      </c>
      <c r="M11" s="145">
        <v>26492</v>
      </c>
      <c r="N11" s="147">
        <v>251606</v>
      </c>
      <c r="Q11" s="174"/>
    </row>
    <row r="12" spans="1:17" ht="24" customHeight="1" x14ac:dyDescent="0.25">
      <c r="A12" s="150" t="s">
        <v>27</v>
      </c>
      <c r="B12" s="151">
        <v>0</v>
      </c>
      <c r="C12" s="145">
        <f t="shared" si="1"/>
        <v>0</v>
      </c>
      <c r="D12" s="125">
        <v>0</v>
      </c>
      <c r="E12" s="152">
        <v>0</v>
      </c>
      <c r="F12" s="145">
        <v>0</v>
      </c>
      <c r="G12" s="145">
        <v>0</v>
      </c>
      <c r="H12" s="145">
        <v>0</v>
      </c>
      <c r="I12" s="145">
        <v>0</v>
      </c>
      <c r="J12" s="145">
        <v>0</v>
      </c>
      <c r="K12" s="145">
        <v>0</v>
      </c>
      <c r="L12" s="145">
        <v>0</v>
      </c>
      <c r="M12" s="145">
        <v>0</v>
      </c>
      <c r="N12" s="147">
        <v>0</v>
      </c>
      <c r="Q12" s="174"/>
    </row>
    <row r="13" spans="1:17" ht="24" customHeight="1" thickBot="1" x14ac:dyDescent="0.3">
      <c r="A13" s="153" t="s">
        <v>53</v>
      </c>
      <c r="B13" s="133">
        <v>301.97500000000002</v>
      </c>
      <c r="C13" s="154">
        <f t="shared" si="1"/>
        <v>104215829</v>
      </c>
      <c r="D13" s="155">
        <f t="shared" si="0"/>
        <v>28759.50796147584</v>
      </c>
      <c r="E13" s="156">
        <v>70128086</v>
      </c>
      <c r="F13" s="157">
        <v>18324052</v>
      </c>
      <c r="G13" s="157">
        <v>3795810</v>
      </c>
      <c r="H13" s="157">
        <v>6283196</v>
      </c>
      <c r="I13" s="157">
        <v>2763869</v>
      </c>
      <c r="J13" s="157">
        <v>32912</v>
      </c>
      <c r="K13" s="157">
        <v>9651</v>
      </c>
      <c r="L13" s="157">
        <v>2541317</v>
      </c>
      <c r="M13" s="157">
        <v>61687</v>
      </c>
      <c r="N13" s="158">
        <v>275249</v>
      </c>
      <c r="Q13" s="174"/>
    </row>
    <row r="14" spans="1:17" ht="24" customHeight="1" thickTop="1" thickBot="1" x14ac:dyDescent="0.3">
      <c r="A14" s="322" t="s">
        <v>105</v>
      </c>
      <c r="B14" s="138">
        <f>SUM(B8:B13)</f>
        <v>3053.799</v>
      </c>
      <c r="C14" s="139">
        <f>SUM(C8:C13)</f>
        <v>966446605</v>
      </c>
      <c r="D14" s="119">
        <f t="shared" si="0"/>
        <v>26372.795682798158</v>
      </c>
      <c r="E14" s="118">
        <f>SUM(E8:E13)</f>
        <v>671110382</v>
      </c>
      <c r="F14" s="119">
        <f t="shared" ref="F14:N14" si="2">SUM(F8:F13)</f>
        <v>171467293</v>
      </c>
      <c r="G14" s="119">
        <f t="shared" si="2"/>
        <v>25720016</v>
      </c>
      <c r="H14" s="119">
        <f t="shared" si="2"/>
        <v>53445840</v>
      </c>
      <c r="I14" s="139">
        <f t="shared" si="2"/>
        <v>21579356</v>
      </c>
      <c r="J14" s="119">
        <f t="shared" si="2"/>
        <v>8797004</v>
      </c>
      <c r="K14" s="119">
        <f t="shared" si="2"/>
        <v>822423</v>
      </c>
      <c r="L14" s="119">
        <f t="shared" si="2"/>
        <v>12630355</v>
      </c>
      <c r="M14" s="139">
        <f t="shared" si="2"/>
        <v>203333</v>
      </c>
      <c r="N14" s="120">
        <f t="shared" si="2"/>
        <v>670603</v>
      </c>
      <c r="Q14" s="174"/>
    </row>
    <row r="15" spans="1:17" x14ac:dyDescent="0.25">
      <c r="Q15" s="174"/>
    </row>
    <row r="16" spans="1:17" x14ac:dyDescent="0.25">
      <c r="D16" s="92"/>
      <c r="E16" s="174"/>
      <c r="F16" s="174"/>
      <c r="G16" s="174"/>
      <c r="H16" s="174"/>
      <c r="I16" s="174"/>
      <c r="J16" s="174"/>
      <c r="K16" s="174"/>
      <c r="L16" s="174"/>
      <c r="M16" s="174"/>
      <c r="N16" s="174"/>
    </row>
    <row r="17" spans="7:7" x14ac:dyDescent="0.25">
      <c r="G17" t="s">
        <v>1</v>
      </c>
    </row>
  </sheetData>
  <mergeCells count="7">
    <mergeCell ref="A3:N3"/>
    <mergeCell ref="A5:N5"/>
    <mergeCell ref="A6:A7"/>
    <mergeCell ref="B6:B7"/>
    <mergeCell ref="C6:C7"/>
    <mergeCell ref="D6:D7"/>
    <mergeCell ref="E6:N6"/>
  </mergeCells>
  <pageMargins left="0.28999999999999998" right="0.3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16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</vt:vector>
  </TitlesOfParts>
  <Company>Karlovarský kraj Krajský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dagmar.rochova</dc:creator>
  <cp:lastModifiedBy>Jambor Stanislav</cp:lastModifiedBy>
  <cp:lastPrinted>2016-04-19T08:41:47Z</cp:lastPrinted>
  <dcterms:created xsi:type="dcterms:W3CDTF">2014-09-15T11:14:01Z</dcterms:created>
  <dcterms:modified xsi:type="dcterms:W3CDTF">2017-03-17T10:07:24Z</dcterms:modified>
</cp:coreProperties>
</file>